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Portfolio 1B" sheetId="1" r:id="rId1"/>
    <sheet name="Portfolio 1C" sheetId="2" r:id="rId2"/>
    <sheet name="Portfolio 2A" sheetId="3" r:id="rId3"/>
    <sheet name="Portfolio 2B" sheetId="4" r:id="rId4"/>
    <sheet name="Portfolio 2C" sheetId="5" r:id="rId5"/>
    <sheet name="Portfolio 3A" sheetId="6" r:id="rId6"/>
    <sheet name="Portfolio 3B" sheetId="7" r:id="rId7"/>
    <sheet name="Hal yearly Portfolio 1B" sheetId="8" r:id="rId8"/>
    <sheet name="Half yearly Portfolio 1C" sheetId="9" r:id="rId9"/>
    <sheet name="Half yearly Portfolio 2A" sheetId="10" r:id="rId10"/>
    <sheet name="Half yearly Portfolio 2B" sheetId="11" r:id="rId11"/>
    <sheet name="Half Yearly Portfolio 2C" sheetId="12" r:id="rId12"/>
    <sheet name="Half yearly Portfolio 3A" sheetId="13" r:id="rId13"/>
    <sheet name="Half yearly Portfolio 3B" sheetId="14" r:id="rId14"/>
    <sheet name="DashBoard Scheme AUM" sheetId="15" r:id="rId15"/>
    <sheet name="DashBoard Investment Objective" sheetId="16" r:id="rId16"/>
    <sheet name="DashBoard Portfolio " sheetId="17" r:id="rId17"/>
    <sheet name="DashBoard Portfolio2 " sheetId="18" r:id="rId18"/>
    <sheet name="DashBoard Expense Ratio" sheetId="19" r:id="rId19"/>
    <sheet name="DashBoard Scheme Performance" sheetId="20" r:id="rId20"/>
    <sheet name="Anex A1 Frmt for AUM disclosure" sheetId="21" r:id="rId21"/>
    <sheet name="Anex A2 Frmt AUM stateUT wise " sheetId="22" r:id="rId22"/>
    <sheet name="Annexure B Frmt vote cast by MF" sheetId="23" r:id="rId23"/>
    <sheet name="Transaction Report-Sept 1 to 15" sheetId="24" r:id="rId24"/>
    <sheet name="Transaction Report-Sep 16 to 31" sheetId="25" r:id="rId25"/>
  </sheets>
  <externalReferences>
    <externalReference r:id="rId28"/>
    <externalReference r:id="rId29"/>
    <externalReference r:id="rId30"/>
  </externalReferences>
  <definedNames>
    <definedName name="XDO_?FULL_NAME?">'Portfolio 1B'!$A$2</definedName>
    <definedName name="XDO_?FULL_NAME?1?">'Portfolio 1C'!$A$2</definedName>
    <definedName name="XDO_?FULL_NAME?2?">#REF!</definedName>
    <definedName name="XDO_?FULL_NAME?3?">'Portfolio 2B'!$A$2</definedName>
    <definedName name="XDO_?FULL_NAME?4?">#REF!</definedName>
    <definedName name="XDO_?FULL_NAME?5?">'Portfolio 3A'!$A$2</definedName>
    <definedName name="XDO_?FULL_NAME?6?">'Portfolio 3B'!$A$2</definedName>
    <definedName name="XDO_?INSTRUMENT_1?">'Portfolio 1B'!$B$7:$B$10</definedName>
    <definedName name="XDO_?INSTRUMENT_1?1?">'Portfolio 1C'!$B$7:$B$10</definedName>
    <definedName name="XDO_?INSTRUMENT_1?2?">#REF!</definedName>
    <definedName name="XDO_?INSTRUMENT_1?3?">'Portfolio 2B'!$B$7:$B$9</definedName>
    <definedName name="XDO_?INSTRUMENT_1?4?">#REF!</definedName>
    <definedName name="XDO_?INSTRUMENT_1?5?">'Portfolio 3A'!$B$7:$B$10</definedName>
    <definedName name="XDO_?INSTRUMENT_1?6?">'Portfolio 3B'!$B$7:$B$10</definedName>
    <definedName name="XDO_?INSTRUMENT_2?">'Portfolio 1B'!$B$10:$B$22</definedName>
    <definedName name="XDO_?INSTRUMENT_2?1?">'Portfolio 1C'!$B$10:$B$25</definedName>
    <definedName name="XDO_?INSTRUMENT_2?2?">#REF!</definedName>
    <definedName name="XDO_?INSTRUMENT_2?3?">'Portfolio 2B'!$B$10:$B$26</definedName>
    <definedName name="XDO_?INSTRUMENT_2?4?">#REF!</definedName>
    <definedName name="XDO_?INSTRUMENT_2?5?">'Portfolio 3A'!$B$10:$B$21</definedName>
    <definedName name="XDO_?INSTRUMENT_2?6?">'Portfolio 3B'!$B$10:$B$19</definedName>
    <definedName name="XDO_?INSTRUMENT_CP1?">'Portfolio 1B'!$B$13:$B$28</definedName>
    <definedName name="XDO_?INSTRUMENT_CP1?1?">'Portfolio 1C'!$B$13:$B$31</definedName>
    <definedName name="XDO_?INSTRUMENT_CP1?2?">#REF!</definedName>
    <definedName name="XDO_?INSTRUMENT_CP1?3?">'Portfolio 2B'!$B$13:$B$32</definedName>
    <definedName name="XDO_?INSTRUMENT_CP1?4?">#REF!</definedName>
    <definedName name="XDO_?INSTRUMENT_CP1?5?">'Portfolio 3A'!$B$13:$B$27</definedName>
    <definedName name="XDO_?INSTRUMENT_CP1?6?">'Portfolio 3B'!$B$13:$B$25</definedName>
    <definedName name="XDO_?INSTRUMENT_CP2?">'Portfolio 1B'!$B$16</definedName>
    <definedName name="XDO_?ISIN_1?">'Portfolio 1B'!$D$7:$D$10</definedName>
    <definedName name="XDO_?ISIN_1?1?">'Portfolio 1C'!$D$7:$D$10</definedName>
    <definedName name="XDO_?ISIN_1?2?">#REF!</definedName>
    <definedName name="XDO_?ISIN_1?3?">'Portfolio 2B'!$D$7:$D$9</definedName>
    <definedName name="XDO_?ISIN_1?4?">#REF!</definedName>
    <definedName name="XDO_?ISIN_1?5?">'Portfolio 3A'!$D$7:$D$10</definedName>
    <definedName name="XDO_?ISIN_1?6?">'Portfolio 3B'!$D$7:$D$10</definedName>
    <definedName name="XDO_?ISIN_2?">'Portfolio 1B'!$D$10:$D$22</definedName>
    <definedName name="XDO_?ISIN_2?1?">'Portfolio 1C'!$D$10:$D$25</definedName>
    <definedName name="XDO_?ISIN_2?2?">#REF!</definedName>
    <definedName name="XDO_?ISIN_2?3?">'Portfolio 2B'!$D$10:$D$26</definedName>
    <definedName name="XDO_?ISIN_2?4?">#REF!</definedName>
    <definedName name="XDO_?ISIN_2?5?">'Portfolio 3A'!$D$10:$D$21</definedName>
    <definedName name="XDO_?ISIN_2?6?">'Portfolio 3B'!$D$10:$D$19</definedName>
    <definedName name="XDO_?ISIN_CP1?">'Portfolio 1B'!$D$13:$D$28</definedName>
    <definedName name="XDO_?ISIN_CP1?1?">'Portfolio 1C'!$D$13:$D$31</definedName>
    <definedName name="XDO_?ISIN_CP1?2?">#REF!</definedName>
    <definedName name="XDO_?ISIN_CP1?3?">'Portfolio 2B'!$D$13:$D$32</definedName>
    <definedName name="XDO_?ISIN_CP1?4?">#REF!</definedName>
    <definedName name="XDO_?ISIN_CP1?5?">'Portfolio 3A'!$D$13:$D$27</definedName>
    <definedName name="XDO_?ISIN_CP1?6?">'Portfolio 3B'!$D$13:$D$25</definedName>
    <definedName name="XDO_?ISIN_CP2?">'Portfolio 1B'!$D$16</definedName>
    <definedName name="XDO_?MARKET_VALUE_1?">'Portfolio 1B'!$F$7:$F$10</definedName>
    <definedName name="XDO_?MARKET_VALUE_1?1?">'Portfolio 1C'!$F$7:$F$10</definedName>
    <definedName name="XDO_?MARKET_VALUE_1?2?">#REF!</definedName>
    <definedName name="XDO_?MARKET_VALUE_1?3?">'Portfolio 2B'!$F$7:$F$9</definedName>
    <definedName name="XDO_?MARKET_VALUE_1?4?">#REF!</definedName>
    <definedName name="XDO_?MARKET_VALUE_1?5?">'Portfolio 3A'!$F$7:$F$10</definedName>
    <definedName name="XDO_?MARKET_VALUE_1?6?">'Portfolio 3B'!$F$7:$F$10</definedName>
    <definedName name="XDO_?MARKET_VALUE_2?">'Portfolio 1B'!$F$10:$F$22</definedName>
    <definedName name="XDO_?MARKET_VALUE_2?1?">'Portfolio 1C'!$F$10:$F$25</definedName>
    <definedName name="XDO_?MARKET_VALUE_2?2?">#REF!</definedName>
    <definedName name="XDO_?MARKET_VALUE_2?3?">'Portfolio 2B'!$F$10:$F$26</definedName>
    <definedName name="XDO_?MARKET_VALUE_2?4?">#REF!</definedName>
    <definedName name="XDO_?MARKET_VALUE_2?5?">'Portfolio 3A'!$F$10:$F$21</definedName>
    <definedName name="XDO_?MARKET_VALUE_2?6?">'Portfolio 3B'!$F$10:$F$19</definedName>
    <definedName name="XDO_?MARKET_VALUE_3?">'Portfolio 1B'!$F$19:$F$33</definedName>
    <definedName name="XDO_?MARKET_VALUE_3?1?">'Portfolio 1C'!$F$19:$F$36</definedName>
    <definedName name="XDO_?MARKET_VALUE_3?2?">#REF!</definedName>
    <definedName name="XDO_?MARKET_VALUE_3?3?">'Portfolio 2B'!$F$19:$F$37</definedName>
    <definedName name="XDO_?MARKET_VALUE_3?4?">#REF!</definedName>
    <definedName name="XDO_?MARKET_VALUE_3?5?">'Portfolio 3A'!$F$19:$F$32</definedName>
    <definedName name="XDO_?MARKET_VALUE_3?6?">'Portfolio 3B'!$F$19:$F$30</definedName>
    <definedName name="XDO_?MARKET_VALUE_CP1?">'Portfolio 1B'!$F$13:$F$28</definedName>
    <definedName name="XDO_?MARKET_VALUE_CP1?1?">'Portfolio 1C'!$F$13:$F$31</definedName>
    <definedName name="XDO_?MARKET_VALUE_CP1?2?">#REF!</definedName>
    <definedName name="XDO_?MARKET_VALUE_CP1?3?">'Portfolio 2B'!$F$13:$F$32</definedName>
    <definedName name="XDO_?MARKET_VALUE_CP1?4?">#REF!</definedName>
    <definedName name="XDO_?MARKET_VALUE_CP1?5?">'Portfolio 3A'!$F$13:$F$27</definedName>
    <definedName name="XDO_?MARKET_VALUE_CP1?6?">'Portfolio 3B'!$F$13:$F$25</definedName>
    <definedName name="XDO_?MARKET_VALUE_CP2?">'Portfolio 1B'!$F$16</definedName>
    <definedName name="XDO_?PER_ASSETS_1?">'Portfolio 1B'!$G$7:$G$10</definedName>
    <definedName name="XDO_?PER_ASSETS_1?1?">'Portfolio 1C'!$G$7:$G$10</definedName>
    <definedName name="XDO_?PER_ASSETS_1?2?">#REF!</definedName>
    <definedName name="XDO_?PER_ASSETS_1?3?">'Portfolio 2B'!$G$7:$G$9</definedName>
    <definedName name="XDO_?PER_ASSETS_1?4?">#REF!</definedName>
    <definedName name="XDO_?PER_ASSETS_1?5?">'Portfolio 3A'!$G$7:$G$10</definedName>
    <definedName name="XDO_?PER_ASSETS_1?6?">'Portfolio 3B'!$G$7:$G$10</definedName>
    <definedName name="XDO_?PER_ASSETS_2?">'Portfolio 1B'!$G$10:$G$22</definedName>
    <definedName name="XDO_?PER_ASSETS_2?1?">'Portfolio 1C'!$G$10:$G$25</definedName>
    <definedName name="XDO_?PER_ASSETS_2?2?">#REF!</definedName>
    <definedName name="XDO_?PER_ASSETS_2?3?">'Portfolio 2B'!$G$10:$G$26</definedName>
    <definedName name="XDO_?PER_ASSETS_2?4?">#REF!</definedName>
    <definedName name="XDO_?PER_ASSETS_2?5?">'Portfolio 3A'!$G$10:$G$21</definedName>
    <definedName name="XDO_?PER_ASSETS_2?6?">'Portfolio 3B'!$G$10:$G$19</definedName>
    <definedName name="XDO_?PER_ASSETS_3?">'Portfolio 1B'!$G$19:$G$33</definedName>
    <definedName name="XDO_?PER_ASSETS_3?1?">'Portfolio 1C'!$G$19:$G$36</definedName>
    <definedName name="XDO_?PER_ASSETS_3?2?">#REF!</definedName>
    <definedName name="XDO_?PER_ASSETS_3?3?">'Portfolio 2B'!$G$19:$G$37</definedName>
    <definedName name="XDO_?PER_ASSETS_3?4?">#REF!</definedName>
    <definedName name="XDO_?PER_ASSETS_3?5?">'Portfolio 3A'!$G$19:$G$32</definedName>
    <definedName name="XDO_?PER_ASSETS_3?6?">'Portfolio 3B'!$G$19:$G$30</definedName>
    <definedName name="XDO_?PER_ASSETS_CP1?">'Portfolio 1B'!$G$13:$G$28</definedName>
    <definedName name="XDO_?PER_ASSETS_CP1?1?">'Portfolio 1C'!$G$13:$G$31</definedName>
    <definedName name="XDO_?PER_ASSETS_CP1?2?">#REF!</definedName>
    <definedName name="XDO_?PER_ASSETS_CP1?3?">'Portfolio 2B'!$G$13:$G$32</definedName>
    <definedName name="XDO_?PER_ASSETS_CP1?4?">#REF!</definedName>
    <definedName name="XDO_?PER_ASSETS_CP1?5?">'Portfolio 3A'!$G$13:$G$27</definedName>
    <definedName name="XDO_?PER_ASSETS_CP1?6?">'Portfolio 3B'!$G$13:$G$25</definedName>
    <definedName name="XDO_?PER_ASSETS_CP2?">'Portfolio 1B'!$G$16</definedName>
    <definedName name="XDO_?QUANTITE_1?">'Portfolio 1B'!$E$7:$E$10</definedName>
    <definedName name="XDO_?QUANTITE_1?1?">'Portfolio 1C'!$E$7:$E$10</definedName>
    <definedName name="XDO_?QUANTITE_1?2?">#REF!</definedName>
    <definedName name="XDO_?QUANTITE_1?3?">'Portfolio 2B'!$E$7:$E$9</definedName>
    <definedName name="XDO_?QUANTITE_1?4?">#REF!</definedName>
    <definedName name="XDO_?QUANTITE_1?5?">'Portfolio 3A'!$E$7:$E$10</definedName>
    <definedName name="XDO_?QUANTITE_1?6?">'Portfolio 3B'!$E$7:$E$10</definedName>
    <definedName name="XDO_?QUANTITE_2?">'Portfolio 1B'!$E$10:$E$22</definedName>
    <definedName name="XDO_?QUANTITE_2?1?">'Portfolio 1C'!$E$10:$E$25</definedName>
    <definedName name="XDO_?QUANTITE_2?2?">#REF!</definedName>
    <definedName name="XDO_?QUANTITE_2?3?">'Portfolio 2B'!$E$10:$E$26</definedName>
    <definedName name="XDO_?QUANTITE_2?4?">#REF!</definedName>
    <definedName name="XDO_?QUANTITE_2?5?">'Portfolio 3A'!$E$10:$E$21</definedName>
    <definedName name="XDO_?QUANTITE_2?6?">'Portfolio 3B'!$E$10:$E$19</definedName>
    <definedName name="XDO_?QUANTITE_3?">'Portfolio 1B'!$E$19:$E$33</definedName>
    <definedName name="XDO_?QUANTITE_3?1?">'Portfolio 1C'!$E$19:$E$36</definedName>
    <definedName name="XDO_?QUANTITE_3?2?">#REF!</definedName>
    <definedName name="XDO_?QUANTITE_3?3?">'Portfolio 2B'!$E$19:$E$37</definedName>
    <definedName name="XDO_?QUANTITE_3?4?">#REF!</definedName>
    <definedName name="XDO_?QUANTITE_3?5?">'Portfolio 3A'!$E$19:$E$32</definedName>
    <definedName name="XDO_?QUANTITE_3?6?">'Portfolio 3B'!$E$19:$E$30</definedName>
    <definedName name="XDO_?QUANTITE_CP1?">'Portfolio 1B'!$E$13:$E$28</definedName>
    <definedName name="XDO_?QUANTITE_CP1?1?">'Portfolio 1C'!$E$13:$E$31</definedName>
    <definedName name="XDO_?QUANTITE_CP1?2?">#REF!</definedName>
    <definedName name="XDO_?QUANTITE_CP1?3?">'Portfolio 2B'!$E$13:$E$32</definedName>
    <definedName name="XDO_?QUANTITE_CP1?4?">#REF!</definedName>
    <definedName name="XDO_?QUANTITE_CP1?5?">'Portfolio 3A'!$E$13:$E$27</definedName>
    <definedName name="XDO_?QUANTITE_CP1?6?">'Portfolio 3B'!$E$13:$E$25</definedName>
    <definedName name="XDO_?QUANTITE_CP2?">'Portfolio 1B'!$E$16</definedName>
    <definedName name="XDO_?RATING_1?">'Portfolio 1B'!$C$7:$C$10</definedName>
    <definedName name="XDO_?RATING_1?1?">'Portfolio 1C'!$C$7:$C$10</definedName>
    <definedName name="XDO_?RATING_1?2?">#REF!</definedName>
    <definedName name="XDO_?RATING_1?3?">'Portfolio 2B'!$C$7:$C$9</definedName>
    <definedName name="XDO_?RATING_1?4?">#REF!</definedName>
    <definedName name="XDO_?RATING_1?5?">'Portfolio 3A'!$C$7:$C$10</definedName>
    <definedName name="XDO_?RATING_1?6?">'Portfolio 3B'!$C$7:$C$10</definedName>
    <definedName name="XDO_?RATING_2?">'Portfolio 1B'!$C$10:$C$22</definedName>
    <definedName name="XDO_?RATING_2?1?">'Portfolio 1C'!$C$10:$C$25</definedName>
    <definedName name="XDO_?RATING_2?2?">#REF!</definedName>
    <definedName name="XDO_?RATING_2?3?">'Portfolio 2B'!$C$10:$C$26</definedName>
    <definedName name="XDO_?RATING_2?4?">#REF!</definedName>
    <definedName name="XDO_?RATING_2?5?">'Portfolio 3A'!$C$10:$C$21</definedName>
    <definedName name="XDO_?RATING_2?6?">'Portfolio 3B'!$C$10:$C$19</definedName>
    <definedName name="XDO_?RATING_CP1?">'Portfolio 1B'!$C$13:$C$28</definedName>
    <definedName name="XDO_?RATING_CP1?1?">'Portfolio 1C'!$C$13:$C$31</definedName>
    <definedName name="XDO_?RATING_CP1?2?">#REF!</definedName>
    <definedName name="XDO_?RATING_CP1?3?">'Portfolio 2B'!$C$13:$C$32</definedName>
    <definedName name="XDO_?RATING_CP1?4?">#REF!</definedName>
    <definedName name="XDO_?RATING_CP1?5?">'Portfolio 3A'!$C$13:$C$27</definedName>
    <definedName name="XDO_?RATING_CP1?6?">'Portfolio 3B'!$C$13:$C$25</definedName>
    <definedName name="XDO_?RATING_CP2?">'Portfolio 1B'!$C$16</definedName>
    <definedName name="XDO_?SR_NO_1?">'Portfolio 1B'!$A$7:$A$10</definedName>
    <definedName name="XDO_?SR_NO_1?1?">'Portfolio 1C'!$A$7:$A$10</definedName>
    <definedName name="XDO_?SR_NO_1?2?">#REF!</definedName>
    <definedName name="XDO_?SR_NO_1?3?">'Portfolio 2B'!$A$7:$A$9</definedName>
    <definedName name="XDO_?SR_NO_1?4?">#REF!</definedName>
    <definedName name="XDO_?SR_NO_1?5?">'Portfolio 3A'!$A$7:$A$10</definedName>
    <definedName name="XDO_?SR_NO_1?6?">'Portfolio 3B'!$A$7:$A$10</definedName>
    <definedName name="XDO_?SR_NO_2?">'Portfolio 1B'!$A$10:$A$22</definedName>
    <definedName name="XDO_?SR_NO_2?1?">'Portfolio 1C'!$A$10:$A$25</definedName>
    <definedName name="XDO_?SR_NO_2?2?">#REF!</definedName>
    <definedName name="XDO_?SR_NO_2?3?">'Portfolio 2B'!$A$10:$A$26</definedName>
    <definedName name="XDO_?SR_NO_2?4?">#REF!</definedName>
    <definedName name="XDO_?SR_NO_2?5?">'Portfolio 3A'!$A$10:$A$21</definedName>
    <definedName name="XDO_?SR_NO_2?6?">'Portfolio 3B'!$A$10:$A$19</definedName>
    <definedName name="XDO_?SR_NO_CP1?">'Portfolio 1B'!$A$13:$A$28</definedName>
    <definedName name="XDO_?SR_NO_CP1?1?">'Portfolio 1C'!$A$13:$A$31</definedName>
    <definedName name="XDO_?SR_NO_CP1?2?">#REF!</definedName>
    <definedName name="XDO_?SR_NO_CP1?3?">'Portfolio 2B'!$A$13:$A$32</definedName>
    <definedName name="XDO_?SR_NO_CP1?4?">#REF!</definedName>
    <definedName name="XDO_?SR_NO_CP1?5?">'Portfolio 3A'!$A$13:$A$27</definedName>
    <definedName name="XDO_?SR_NO_CP1?6?">'Portfolio 3B'!$A$13:$A$25</definedName>
    <definedName name="XDO_?SR_NO_CP2?">'Portfolio 1B'!$A$16</definedName>
    <definedName name="XDO_?ST_LEFT_MARKET_VAL?">'Portfolio 1B'!$F$36</definedName>
    <definedName name="XDO_?ST_LEFT_MARKET_VAL?1?">'Portfolio 1C'!$F$39</definedName>
    <definedName name="XDO_?ST_LEFT_MARKET_VAL?2?">#REF!</definedName>
    <definedName name="XDO_?ST_LEFT_MARKET_VAL?3?">'Portfolio 2B'!$F$40</definedName>
    <definedName name="XDO_?ST_LEFT_MARKET_VAL?4?">#REF!</definedName>
    <definedName name="XDO_?ST_LEFT_MARKET_VAL?5?">'Portfolio 3A'!$F$35</definedName>
    <definedName name="XDO_?ST_LEFT_MARKET_VAL?6?">'Portfolio 3B'!$F$33</definedName>
    <definedName name="XDO_?ST_LEFT_MARKET_VAL_1?">'Portfolio 1B'!$F$37</definedName>
    <definedName name="XDO_?ST_LEFT_MARKET_VAL_1?1?">'Portfolio 1C'!$F$40</definedName>
    <definedName name="XDO_?ST_LEFT_MARKET_VAL_1?2?">#REF!</definedName>
    <definedName name="XDO_?ST_LEFT_MARKET_VAL_1?3?">'Portfolio 2B'!$F$41</definedName>
    <definedName name="XDO_?ST_LEFT_MARKET_VAL_1?4?">#REF!</definedName>
    <definedName name="XDO_?ST_LEFT_MARKET_VAL_1?5?">'Portfolio 3A'!$F$36</definedName>
    <definedName name="XDO_?ST_LEFT_MARKET_VAL_1?6?">'Portfolio 3B'!$F$34</definedName>
    <definedName name="XDO_?ST_LEFT_PER_ASSETS?">'Portfolio 1B'!$G$36</definedName>
    <definedName name="XDO_?ST_LEFT_PER_ASSETS?1?">'Portfolio 1C'!$G$39</definedName>
    <definedName name="XDO_?ST_LEFT_PER_ASSETS?2?">#REF!</definedName>
    <definedName name="XDO_?ST_LEFT_PER_ASSETS?3?">'Portfolio 2B'!$G$40</definedName>
    <definedName name="XDO_?ST_LEFT_PER_ASSETS?4?">#REF!</definedName>
    <definedName name="XDO_?ST_LEFT_PER_ASSETS?5?">'Portfolio 3A'!$G$35</definedName>
    <definedName name="XDO_?ST_LEFT_PER_ASSETS?6?">'Portfolio 3B'!$G$33</definedName>
    <definedName name="XDO_?ST_LEFT_PER_ASSETS_1?">'Portfolio 1B'!$G$37</definedName>
    <definedName name="XDO_?ST_LEFT_PER_ASSETS_1?1?">'Portfolio 1C'!$G$40</definedName>
    <definedName name="XDO_?ST_LEFT_PER_ASSETS_1?2?">#REF!</definedName>
    <definedName name="XDO_?ST_LEFT_PER_ASSETS_1?3?">'Portfolio 2B'!$G$41</definedName>
    <definedName name="XDO_?ST_LEFT_PER_ASSETS_1?4?">#REF!</definedName>
    <definedName name="XDO_?ST_LEFT_PER_ASSETS_1?5?">'Portfolio 3A'!$G$36</definedName>
    <definedName name="XDO_?ST_LEFT_PER_ASSETS_1?6?">'Portfolio 3B'!$G$34</definedName>
    <definedName name="XDO_?ST_MARKET_VALUE_3?">'Portfolio 1B'!$F$34</definedName>
    <definedName name="XDO_?ST_MARKET_VALUE_3?1?">'Portfolio 1C'!$F$37</definedName>
    <definedName name="XDO_?ST_MARKET_VALUE_3?2?">#REF!</definedName>
    <definedName name="XDO_?ST_MARKET_VALUE_3?3?">'Portfolio 2B'!$F$38</definedName>
    <definedName name="XDO_?ST_MARKET_VALUE_3?4?">#REF!</definedName>
    <definedName name="XDO_?ST_MARKET_VALUE_3?5?">'Portfolio 3A'!$F$33</definedName>
    <definedName name="XDO_?ST_MARKET_VALUE_3?6?">'Portfolio 3B'!$F$31</definedName>
    <definedName name="XDO_?ST_MARKET_VALUE_4?">'Portfolio 1B'!$F$38</definedName>
    <definedName name="XDO_?ST_MARKET_VALUE_4?1?">'Portfolio 1C'!$F$41</definedName>
    <definedName name="XDO_?ST_MARKET_VALUE_4?2?">#REF!</definedName>
    <definedName name="XDO_?ST_MARKET_VALUE_4?3?">'Portfolio 2B'!$F$42</definedName>
    <definedName name="XDO_?ST_MARKET_VALUE_4?4?">#REF!</definedName>
    <definedName name="XDO_?ST_MARKET_VALUE_4?5?">'Portfolio 3A'!$F$37</definedName>
    <definedName name="XDO_?ST_MARKET_VALUE_4?6?">'Portfolio 3B'!$F$35</definedName>
    <definedName name="XDO_?ST_PER_ASSETS_3?">'Portfolio 1B'!$G$34</definedName>
    <definedName name="XDO_?ST_PER_ASSETS_3?1?">'Portfolio 1C'!$G$37</definedName>
    <definedName name="XDO_?ST_PER_ASSETS_3?2?">#REF!</definedName>
    <definedName name="XDO_?ST_PER_ASSETS_3?3?">'Portfolio 2B'!$G$38</definedName>
    <definedName name="XDO_?ST_PER_ASSETS_3?4?">#REF!</definedName>
    <definedName name="XDO_?ST_PER_ASSETS_3?5?">'Portfolio 3A'!$G$33</definedName>
    <definedName name="XDO_?ST_PER_ASSETS_3?6?">'Portfolio 3B'!$G$31</definedName>
    <definedName name="XDO_?ST_TOTAL_MARKET_VALUE?">'Portfolio 1B'!$F$31:$F$33</definedName>
    <definedName name="XDO_?ST_TOTAL_MARKET_VALUE?1?">'Portfolio 1C'!$F$34</definedName>
    <definedName name="XDO_?ST_TOTAL_MARKET_VALUE?10?">'Portfolio 3A'!$F$30:$F$32</definedName>
    <definedName name="XDO_?ST_TOTAL_MARKET_VALUE?11?">'Portfolio 3B'!$F$28</definedName>
    <definedName name="XDO_?ST_TOTAL_MARKET_VALUE?12?">'Portfolio 3B'!$F$30:$F$31</definedName>
    <definedName name="XDO_?ST_TOTAL_MARKET_VALUE?2?">'Portfolio 1C'!$F$31:$F$36</definedName>
    <definedName name="XDO_?ST_TOTAL_MARKET_VALUE?3?">#REF!</definedName>
    <definedName name="XDO_?ST_TOTAL_MARKET_VALUE?4?">#REF!</definedName>
    <definedName name="XDO_?ST_TOTAL_MARKET_VALUE?5?">'Portfolio 2B'!$F$35</definedName>
    <definedName name="XDO_?ST_TOTAL_MARKET_VALUE?6?">'Portfolio 2B'!$F$31:$F$37</definedName>
    <definedName name="XDO_?ST_TOTAL_MARKET_VALUE?7?">#REF!</definedName>
    <definedName name="XDO_?ST_TOTAL_MARKET_VALUE?8?">#REF!</definedName>
    <definedName name="XDO_?ST_TOTAL_MARKET_VALUE?9?">'Portfolio 3A'!$F$30</definedName>
    <definedName name="XDO_?ST_TOTAL_PER_ASSETS?">'Portfolio 1B'!$G$31:$G$33</definedName>
    <definedName name="XDO_?ST_TOTAL_PER_ASSETS?1?">'Portfolio 1C'!$G$34</definedName>
    <definedName name="XDO_?ST_TOTAL_PER_ASSETS?10?">'Portfolio 3A'!$G$30:$G$32</definedName>
    <definedName name="XDO_?ST_TOTAL_PER_ASSETS?11?">'Portfolio 3B'!$G$28</definedName>
    <definedName name="XDO_?ST_TOTAL_PER_ASSETS?12?">'Portfolio 3B'!$G$30:$G$31</definedName>
    <definedName name="XDO_?ST_TOTAL_PER_ASSETS?2?">'Portfolio 1C'!$G$31:$G$36</definedName>
    <definedName name="XDO_?ST_TOTAL_PER_ASSETS?3?">#REF!</definedName>
    <definedName name="XDO_?ST_TOTAL_PER_ASSETS?4?">#REF!</definedName>
    <definedName name="XDO_?ST_TOTAL_PER_ASSETS?5?">'Portfolio 2B'!$G$35</definedName>
    <definedName name="XDO_?ST_TOTAL_PER_ASSETS?6?">'Portfolio 2B'!$G$31:$G$37</definedName>
    <definedName name="XDO_?ST_TOTAL_PER_ASSETS?7?">#REF!</definedName>
    <definedName name="XDO_?ST_TOTAL_PER_ASSETS?8?">#REF!</definedName>
    <definedName name="XDO_?ST_TOTAL_PER_ASSETS?9?">'Portfolio 3A'!$G$30</definedName>
    <definedName name="XDO_?TITLE_DATE?">'Portfolio 1B'!$A$3</definedName>
    <definedName name="XDO_?TITLE_DATE?1?">'Portfolio 1C'!$A$3</definedName>
    <definedName name="XDO_?TITLE_DATE?2?">#REF!</definedName>
    <definedName name="XDO_?TITLE_DATE?3?">'Portfolio 2B'!$A$3</definedName>
    <definedName name="XDO_?TITLE_DATE?4?">#REF!</definedName>
    <definedName name="XDO_?TITLE_DATE?5?">'Portfolio 3A'!$A$3</definedName>
    <definedName name="XDO_?TITLE_DATE?6?">'Portfolio 3B'!$A$3</definedName>
    <definedName name="XDO_GROUP_?G_1?">'Portfolio 1B'!$A$7:$G$10</definedName>
    <definedName name="XDO_GROUP_?G_1?1?">'Portfolio 1C'!$A$7:$G$10</definedName>
    <definedName name="XDO_GROUP_?G_1?2?">#REF!</definedName>
    <definedName name="XDO_GROUP_?G_1?3?">'Portfolio 2B'!$A$7:$G$9</definedName>
    <definedName name="XDO_GROUP_?G_1?4?">#REF!</definedName>
    <definedName name="XDO_GROUP_?G_1?5?">'Portfolio 3A'!$A$7:$G$10</definedName>
    <definedName name="XDO_GROUP_?G_1?6?">'Portfolio 3B'!$A$7:$G$10</definedName>
    <definedName name="XDO_GROUP_?G_2?">'Portfolio 1B'!$A$13:$G$22</definedName>
    <definedName name="XDO_GROUP_?G_2?1?">'Portfolio 1C'!$A$13:$G$25</definedName>
    <definedName name="XDO_GROUP_?G_2?2?">#REF!</definedName>
    <definedName name="XDO_GROUP_?G_2?3?">'Portfolio 2B'!$A$12:$G$26</definedName>
    <definedName name="XDO_GROUP_?G_2?4?">#REF!</definedName>
    <definedName name="XDO_GROUP_?G_2?5?">'Portfolio 3A'!$A$13:$G$21</definedName>
    <definedName name="XDO_GROUP_?G_2?6?">'Portfolio 3B'!$A$13:$G$19</definedName>
    <definedName name="XDO_GROUP_?G_4?">'Portfolio 1B'!$E$33:$G$33</definedName>
    <definedName name="XDO_GROUP_?G_4?1?">'Portfolio 1C'!$E$36:$G$36</definedName>
    <definedName name="XDO_GROUP_?G_4?2?">#REF!</definedName>
    <definedName name="XDO_GROUP_?G_4?3?">'Portfolio 2B'!$E$37:$G$37</definedName>
    <definedName name="XDO_GROUP_?G_4?4?">#REF!</definedName>
    <definedName name="XDO_GROUP_?G_4?5?">'Portfolio 3A'!$E$32:$G$32</definedName>
    <definedName name="XDO_GROUP_?G_4?6?">'Portfolio 3B'!$E$30:$G$30</definedName>
    <definedName name="XDO_GROUP_?G_7?">'Portfolio 1B'!$A$25:$G$28</definedName>
    <definedName name="XDO_GROUP_?G_7?1?">'Portfolio 1C'!$A$28:$G$31</definedName>
    <definedName name="XDO_GROUP_?G_7?2?">#REF!</definedName>
    <definedName name="XDO_GROUP_?G_7?3?">'Portfolio 2B'!$A$29:$G$32</definedName>
    <definedName name="XDO_GROUP_?G_7?4?">#REF!</definedName>
    <definedName name="XDO_GROUP_?G_7?5?">'Portfolio 3A'!$A$24:$G$27</definedName>
    <definedName name="XDO_GROUP_?G_7?6?">'Portfolio 3B'!$A$22:$G$25</definedName>
    <definedName name="XDO_GROUP_?G_8?">'Portfolio 1B'!#REF!</definedName>
    <definedName name="XDO_GROUP_?G_8?1?">'Portfolio 1C'!#REF!</definedName>
    <definedName name="XDO_GROUP_?G_8?2?">#REF!</definedName>
    <definedName name="XDO_GROUP_?G_8?3?">'Portfolio 2B'!#REF!</definedName>
    <definedName name="XDO_GROUP_?G_8?4?">#REF!</definedName>
    <definedName name="XDO_GROUP_?G_8?5?">'Portfolio 3A'!#REF!</definedName>
    <definedName name="XDO_GROUP_?G_8?6?">'Portfolio 3B'!#REF!</definedName>
  </definedNames>
  <calcPr fullCalcOnLoad="1"/>
</workbook>
</file>

<file path=xl/sharedStrings.xml><?xml version="1.0" encoding="utf-8"?>
<sst xmlns="http://schemas.openxmlformats.org/spreadsheetml/2006/main" count="7513" uniqueCount="687">
  <si>
    <t>Portfolio as on 30-Sep-2020</t>
  </si>
  <si>
    <t>Sr. No.</t>
  </si>
  <si>
    <t>Name Of Instrument</t>
  </si>
  <si>
    <t>Rating/Industry</t>
  </si>
  <si>
    <t>ISIN</t>
  </si>
  <si>
    <t>Quantity</t>
  </si>
  <si>
    <t>Market Value (In Rs. lakh)</t>
  </si>
  <si>
    <t>% To Net Assets</t>
  </si>
  <si>
    <t>IL&amp;FS Solar Power Ltd</t>
  </si>
  <si>
    <t>INE656Y08016</t>
  </si>
  <si>
    <t>IL&amp;FS Wind Energy Ltd</t>
  </si>
  <si>
    <t>INE810V08031</t>
  </si>
  <si>
    <t>Shrem Tollway Pvt Ltd</t>
  </si>
  <si>
    <t>INE00UD07059</t>
  </si>
  <si>
    <t>Bhilwara Green Energy Ltd</t>
  </si>
  <si>
    <t>INE030N07027</t>
  </si>
  <si>
    <t>Debt Instrument-Privately Placed-Unlisted</t>
  </si>
  <si>
    <t>Bhilangana Hydro Power Ltd</t>
  </si>
  <si>
    <t>INE453I07161</t>
  </si>
  <si>
    <t>Williamson Magor &amp; Co. Ltd</t>
  </si>
  <si>
    <t>INE210A07014</t>
  </si>
  <si>
    <t>GHV Hospitality (India) Pvt Ltd</t>
  </si>
  <si>
    <t>INE01F007012</t>
  </si>
  <si>
    <t>Babcock Borsig Ltd</t>
  </si>
  <si>
    <t>INE434K07019</t>
  </si>
  <si>
    <t>INE453I07146</t>
  </si>
  <si>
    <t>Clean Max Enviro Energy Solution Pvt Ltd</t>
  </si>
  <si>
    <t>INE647U07015</t>
  </si>
  <si>
    <t>INE453I07138</t>
  </si>
  <si>
    <t>Time Technoplast Ltd</t>
  </si>
  <si>
    <t>INE508G07018</t>
  </si>
  <si>
    <t>INE453I07153</t>
  </si>
  <si>
    <t>INE434K07027</t>
  </si>
  <si>
    <t>SBI Global Factor Ltd</t>
  </si>
  <si>
    <t>CRISIL-A1+</t>
  </si>
  <si>
    <t>INE912E14LE2</t>
  </si>
  <si>
    <t>L&amp;T Infrastructure Finance Co Ltd</t>
  </si>
  <si>
    <t>ICRA-A1+</t>
  </si>
  <si>
    <t>INE691I14JS7</t>
  </si>
  <si>
    <t>BARCLAYS INVESTMENTS &amp; LOANs</t>
  </si>
  <si>
    <t>INE704I14DO0</t>
  </si>
  <si>
    <t>Pilani Inv and Ind Corporation Ltd</t>
  </si>
  <si>
    <t>INE417C14041</t>
  </si>
  <si>
    <t>Total</t>
  </si>
  <si>
    <t>Tri Party Repo (TREPs)</t>
  </si>
  <si>
    <t>Cash &amp; Cash Equivalents</t>
  </si>
  <si>
    <t>Net Receivable/Payable</t>
  </si>
  <si>
    <t>Grand Total</t>
  </si>
  <si>
    <t>100.00%</t>
  </si>
  <si>
    <t>INE030N07035</t>
  </si>
  <si>
    <t>INE810V08015</t>
  </si>
  <si>
    <t>INE00UD07042</t>
  </si>
  <si>
    <t>Kanchanjunga Power Company Pvt Ltd</t>
  </si>
  <si>
    <t>INE117N07014</t>
  </si>
  <si>
    <t>Abhitech Developers Private Ltd</t>
  </si>
  <si>
    <t>INE683V07026</t>
  </si>
  <si>
    <t>INE683V07018</t>
  </si>
  <si>
    <t>AMRI Hospitals Ltd</t>
  </si>
  <si>
    <t>INE437M07059</t>
  </si>
  <si>
    <t>INE00UD07026</t>
  </si>
  <si>
    <t>INE117N07022</t>
  </si>
  <si>
    <t>Janaadhar (India) Private Ltd</t>
  </si>
  <si>
    <t>INE882W07014</t>
  </si>
  <si>
    <t>Kaynes Technology India Private Ltd</t>
  </si>
  <si>
    <t>INE918Z07019</t>
  </si>
  <si>
    <t>INE882W07022</t>
  </si>
  <si>
    <t>INE00UD07018</t>
  </si>
  <si>
    <t>INE437M07075</t>
  </si>
  <si>
    <t>INE117N07030</t>
  </si>
  <si>
    <t>INE437M07083</t>
  </si>
  <si>
    <t>INE117N07048</t>
  </si>
  <si>
    <t>INE00UD07034</t>
  </si>
  <si>
    <t>INE437M07042</t>
  </si>
  <si>
    <t>ICRA B+</t>
  </si>
  <si>
    <t>ICRA D</t>
  </si>
  <si>
    <t>IND A+</t>
  </si>
  <si>
    <t>ICRA BBB+</t>
  </si>
  <si>
    <t>CARE A</t>
  </si>
  <si>
    <t>Unrated</t>
  </si>
  <si>
    <t>ICRA BBB / Care BBB+</t>
  </si>
  <si>
    <t>IND AA-</t>
  </si>
  <si>
    <t>CARE BBB+</t>
  </si>
  <si>
    <t>CARE BBB</t>
  </si>
  <si>
    <t>IND BB</t>
  </si>
  <si>
    <t>ICRA - A1+</t>
  </si>
  <si>
    <t>Commercial Paper-Listed</t>
  </si>
  <si>
    <t>ICRA BB+ / IND BBB-</t>
  </si>
  <si>
    <t>Debt Instrument-Listed / Awaiting listing</t>
  </si>
  <si>
    <t>IL&amp;FS Infrastructure Debt Fund Series 1B</t>
  </si>
  <si>
    <t>IL&amp;FS Infrastructure Debt Fund Series 1C</t>
  </si>
  <si>
    <t>IL&amp;FS Infrastructure Debt Fund Series 2A</t>
  </si>
  <si>
    <t>IL&amp;FS Infrastructure Debt Fund Series 2B</t>
  </si>
  <si>
    <t>IL&amp;FS Infrastructure Debt Fund Series 2C</t>
  </si>
  <si>
    <t>IL&amp;FS Infrastructure Debt Fund Series 3A</t>
  </si>
  <si>
    <t>IL&amp;FS Infrastructure Debt Fund Series 3B</t>
  </si>
  <si>
    <t>Note:</t>
  </si>
  <si>
    <t>IDF accounts for actual return received on investments across its schemes in calculating the NAV, as long as the investments are standard and continue to service their debt obligations</t>
  </si>
  <si>
    <t>Scheme Name</t>
  </si>
  <si>
    <t>Sep-2020</t>
  </si>
  <si>
    <t>IL&amp;FS IDF Series 1B</t>
  </si>
  <si>
    <t>IL&amp;FS IDF Series 1C</t>
  </si>
  <si>
    <t>IL&amp;FS IDF Series 2A</t>
  </si>
  <si>
    <t>IL&amp;FS IDF Series 2B</t>
  </si>
  <si>
    <t>IL&amp;FS IDF Series 2C</t>
  </si>
  <si>
    <t>IL&amp;FS IDF Series 3A</t>
  </si>
  <si>
    <t>IL&amp;FS IDF Series 3B</t>
  </si>
  <si>
    <t>TOTAL</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</si>
  <si>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</si>
  <si>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</si>
  <si>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</si>
  <si>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</si>
  <si>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</si>
  <si>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</si>
  <si>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September 30 2020</t>
  </si>
  <si>
    <t>Name of Instrument</t>
  </si>
  <si>
    <t>Market value</t>
  </si>
  <si>
    <t>% to Net Assets</t>
  </si>
  <si>
    <t>(` In lakhs)</t>
  </si>
  <si>
    <t>COMMERCIAL PAPER</t>
  </si>
  <si>
    <t>Non Convertible Debentures-Listed</t>
  </si>
  <si>
    <t>Non Convertible Debentures-Privately placed (Unlisted)</t>
  </si>
  <si>
    <t>Triparty CBLO, Current Assets and Current Liabilities</t>
  </si>
  <si>
    <t>Portfolio as on  September 30 2020</t>
  </si>
  <si>
    <t>Undrawn Amount for Scheme 2A</t>
  </si>
  <si>
    <t>Undrawn Amount for Scheme 2B</t>
  </si>
  <si>
    <t>Undrawn Amount for Scheme 2C</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</si>
  <si>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</si>
  <si>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</si>
  <si>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</si>
  <si>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</si>
  <si>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</si>
  <si>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</si>
  <si>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</si>
  <si>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</si>
  <si>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</si>
  <si>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</si>
  <si>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</si>
  <si>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</si>
  <si>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</si>
  <si>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</si>
  <si>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</si>
  <si>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</si>
  <si>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</si>
  <si>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</si>
  <si>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</si>
  <si>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</si>
  <si>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Sl. No.</t>
  </si>
  <si>
    <t>Scheme Category/ Scheme Name</t>
  </si>
  <si>
    <t>IL&amp;FS Mutual Fund Infrastructure Debt Fund : Net Assets Under Management (AUM) as on 30 September,2020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</si>
  <si>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</si>
  <si>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</si>
  <si>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</si>
  <si>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</si>
  <si>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</si>
  <si>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</si>
  <si>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</si>
  <si>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</si>
  <si>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</si>
  <si>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</si>
  <si>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</si>
  <si>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</si>
  <si>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</si>
  <si>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</si>
  <si>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</si>
  <si>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</si>
  <si>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</si>
  <si>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</si>
  <si>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</si>
  <si>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</si>
  <si>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</si>
  <si>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</si>
  <si>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</si>
  <si>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</si>
  <si>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</si>
  <si>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</si>
  <si>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</si>
  <si>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</si>
  <si>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</si>
  <si>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</si>
  <si>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</si>
  <si>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</si>
  <si>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</si>
  <si>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</si>
  <si>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</si>
  <si>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</si>
  <si>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</si>
  <si>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</si>
  <si>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</si>
  <si>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</si>
  <si>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</si>
  <si>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</si>
  <si>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</si>
  <si>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</si>
  <si>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</si>
  <si>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</si>
  <si>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</si>
  <si>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</si>
  <si>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</si>
  <si>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</si>
  <si>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</si>
  <si>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</si>
  <si>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</si>
  <si>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</si>
  <si>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</si>
  <si>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</si>
  <si>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</si>
  <si>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</si>
  <si>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</si>
  <si>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</si>
  <si>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30-September-2020</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</si>
  <si>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</si>
  <si>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</si>
  <si>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</si>
  <si>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</si>
  <si>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</si>
  <si>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</si>
  <si>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</si>
  <si>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</si>
  <si>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</si>
  <si>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</si>
  <si>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</si>
  <si>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</si>
  <si>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</si>
  <si>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</si>
  <si>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</si>
  <si>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</si>
  <si>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</si>
  <si>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</si>
  <si>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</si>
  <si>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</si>
  <si>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</si>
  <si>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</si>
  <si>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</si>
  <si>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</si>
  <si>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</si>
  <si>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</si>
  <si>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</si>
  <si>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</si>
  <si>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</si>
  <si>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</si>
  <si>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</si>
  <si>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</si>
  <si>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</si>
  <si>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</si>
  <si>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</si>
  <si>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</si>
  <si>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</si>
  <si>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</si>
  <si>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</si>
  <si>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</si>
  <si>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</si>
  <si>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</si>
  <si>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</si>
  <si>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</si>
  <si>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September,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</si>
  <si>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</si>
  <si>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</si>
  <si>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</si>
  <si>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</si>
  <si>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</si>
  <si>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</si>
  <si>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</si>
  <si>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</si>
  <si>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</si>
  <si>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</si>
  <si>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</si>
  <si>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</si>
  <si>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</si>
  <si>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</si>
  <si>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</si>
  <si>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</si>
  <si>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</si>
  <si>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</si>
  <si>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</si>
  <si>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</si>
  <si>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</si>
  <si>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Format for reporting of all transaction in debt and money market securities</t>
  </si>
  <si>
    <t>Sr.No</t>
  </si>
  <si>
    <t>Name of the Security</t>
  </si>
  <si>
    <r>
      <rPr>
        <b/>
        <sz val="9"/>
        <rFont val="Calibri"/>
        <family val="2"/>
      </rPr>
      <t>ISIN
(If applicable, otherwise keep it blank)</t>
    </r>
  </si>
  <si>
    <t>Type of security #</t>
  </si>
  <si>
    <r>
      <rPr>
        <b/>
        <sz val="9"/>
        <rFont val="Calibri"/>
        <family val="2"/>
      </rPr>
      <t>Most Conservative Rating  of Security at the time of transaction
(If applicable, otherwise keep it blank)</t>
    </r>
  </si>
  <si>
    <t>Name of Rating Agency</t>
  </si>
  <si>
    <t>Transaction Type (Buy/Sell)</t>
  </si>
  <si>
    <t>Listed status of security ##</t>
  </si>
  <si>
    <t>Mutual Fund Name</t>
  </si>
  <si>
    <t>Type of Scheme $</t>
  </si>
  <si>
    <r>
      <rPr>
        <b/>
        <sz val="9"/>
        <rFont val="Calibri"/>
        <family val="2"/>
      </rPr>
      <t>Final Maturity Date
$$</t>
    </r>
  </si>
  <si>
    <t>Residual days to Final Maturity</t>
  </si>
  <si>
    <r>
      <rPr>
        <b/>
        <sz val="9"/>
        <rFont val="Calibri"/>
        <family val="2"/>
      </rPr>
      <t>Deemed Maturity date
@</t>
    </r>
  </si>
  <si>
    <t>Trade Date $$</t>
  </si>
  <si>
    <t>Settlement Date $$</t>
  </si>
  <si>
    <t>Quantity traded</t>
  </si>
  <si>
    <r>
      <rPr>
        <b/>
        <sz val="9"/>
        <rFont val="Calibri"/>
        <family val="2"/>
      </rPr>
      <t>Face Value Per Unit
(In INR)</t>
    </r>
  </si>
  <si>
    <r>
      <rPr>
        <b/>
        <sz val="9"/>
        <rFont val="Calibri"/>
        <family val="2"/>
      </rPr>
      <t>Price at which Traded @@
(In INR)</t>
    </r>
  </si>
  <si>
    <r>
      <rPr>
        <b/>
        <sz val="9"/>
        <rFont val="Calibri"/>
        <family val="2"/>
      </rPr>
      <t>Total Interest Accrued for the transaction, if any
(In INR)</t>
    </r>
  </si>
  <si>
    <r>
      <rPr>
        <b/>
        <sz val="9"/>
        <rFont val="Calibri"/>
        <family val="2"/>
      </rPr>
      <t>Value of the Trade
U={(Q*R*S/1 00)+T)</t>
    </r>
  </si>
  <si>
    <t>Yield at which Traded*</t>
  </si>
  <si>
    <r>
      <rPr>
        <b/>
        <sz val="9"/>
        <rFont val="Calibri"/>
        <family val="2"/>
      </rPr>
      <t>Yield at which Valued*
*</t>
    </r>
  </si>
  <si>
    <r>
      <rPr>
        <b/>
        <sz val="9"/>
        <rFont val="Calibri"/>
        <family val="2"/>
      </rPr>
      <t>Type of trade*
**</t>
    </r>
  </si>
  <si>
    <t>TREPS 17-Sep-2020 DEPO 10</t>
  </si>
  <si>
    <t>INCBLO170920</t>
  </si>
  <si>
    <t>TREPS</t>
  </si>
  <si>
    <t>BUY</t>
  </si>
  <si>
    <t>Not Applicable</t>
  </si>
  <si>
    <t>Close Ended</t>
  </si>
  <si>
    <t>TREPS 18-Sep-2020 DEPO 10</t>
  </si>
  <si>
    <t>INCBLO180920</t>
  </si>
  <si>
    <t>TREPS 21-Sep-2020 DEPO 10</t>
  </si>
  <si>
    <t>INCBLO210920</t>
  </si>
  <si>
    <t>TREPS 22-Sep-2020 DEPO 10</t>
  </si>
  <si>
    <t>INCBLO220920</t>
  </si>
  <si>
    <t>TREPS 23-Sep-2020 DEPO 10</t>
  </si>
  <si>
    <t>INCBLO230920</t>
  </si>
  <si>
    <t>TREPS 24-Sep-2020 DEPO 10</t>
  </si>
  <si>
    <t>INCBLO240920</t>
  </si>
  <si>
    <t>TREPS 25-Sep-2020 DEPO 10</t>
  </si>
  <si>
    <t>INCBLO250920</t>
  </si>
  <si>
    <t>TREPS 28-Sep-2020 DEPO 10</t>
  </si>
  <si>
    <t>INCBLO280920</t>
  </si>
  <si>
    <t>TREPS 29-Sep-2020 DEPO 10</t>
  </si>
  <si>
    <t>INCBLO290920</t>
  </si>
  <si>
    <t>TREPS 30-Sep-2020 DEPO 10</t>
  </si>
  <si>
    <t>INCBLO300920</t>
  </si>
  <si>
    <t>ABHITECH DEVELOPERS PRIVATE LIMITED SR-2 14.57 LOA 27SP21 FVRS1000</t>
  </si>
  <si>
    <t>CorporateBond-NCD</t>
  </si>
  <si>
    <t>SELL</t>
  </si>
  <si>
    <t>INTERSCHEME</t>
  </si>
  <si>
    <t>ABHITECH DEVELOPERS PRIVATE LIMITED SR-1 14.57 LOA 02OT21 FVRS1000</t>
  </si>
  <si>
    <t>TREPS 01-Oct-2020 DEPO 10</t>
  </si>
  <si>
    <t>INCBLO011020</t>
  </si>
  <si>
    <t>IL&amp;FS Mutual Fund (IDF)</t>
  </si>
  <si>
    <t>Trade Report</t>
  </si>
  <si>
    <t>Deal ID</t>
  </si>
  <si>
    <t>Transaction Date</t>
  </si>
  <si>
    <t>Value Date</t>
  </si>
  <si>
    <t>Settlement Date</t>
  </si>
  <si>
    <t>Asset Type Group</t>
  </si>
  <si>
    <t>Asset Type Name</t>
  </si>
  <si>
    <t>ISIN Code</t>
  </si>
  <si>
    <t>Security Name</t>
  </si>
  <si>
    <t>Transaction Type</t>
  </si>
  <si>
    <t>Primary Market</t>
  </si>
  <si>
    <t>Interscheme</t>
  </si>
  <si>
    <t>Rate</t>
  </si>
  <si>
    <t>Gross Value</t>
  </si>
  <si>
    <t>Net Value</t>
  </si>
  <si>
    <t>Cost Of Sales</t>
  </si>
  <si>
    <t>Profit / (Loss)</t>
  </si>
  <si>
    <t>Coupon %</t>
  </si>
  <si>
    <t>Purchase Yield</t>
  </si>
  <si>
    <t>Maturity Date</t>
  </si>
  <si>
    <t>BO/450</t>
  </si>
  <si>
    <t>01/09/2020</t>
  </si>
  <si>
    <t>NCD</t>
  </si>
  <si>
    <t>Non Convertible Debentures</t>
  </si>
  <si>
    <t>IN1BWILLIAON</t>
  </si>
  <si>
    <t>Williamson Magor &amp; Co. Limited-1B</t>
  </si>
  <si>
    <t>Sell</t>
  </si>
  <si>
    <t>N</t>
  </si>
  <si>
    <t>31/03/2023</t>
  </si>
  <si>
    <t>BO/449</t>
  </si>
  <si>
    <t>TRP</t>
  </si>
  <si>
    <t>INCBLO010920</t>
  </si>
  <si>
    <t>TREPS 01-Sep-2020 DEPO 10</t>
  </si>
  <si>
    <t>BO/451</t>
  </si>
  <si>
    <t>INCBLO020920</t>
  </si>
  <si>
    <t>TREPS 02-Sep-2020 DEPO 10</t>
  </si>
  <si>
    <t>Buy</t>
  </si>
  <si>
    <t>02/09/2020</t>
  </si>
  <si>
    <t>BO/453</t>
  </si>
  <si>
    <t>IN1CWILLIAON</t>
  </si>
  <si>
    <t>Williamson Magor &amp; Co. Limited-1C</t>
  </si>
  <si>
    <t>BO/452</t>
  </si>
  <si>
    <t>BO/419</t>
  </si>
  <si>
    <t>IN2AWILLIAON</t>
  </si>
  <si>
    <t>Williamson Magor &amp; Co. Limited-2A</t>
  </si>
  <si>
    <t>BO/418</t>
  </si>
  <si>
    <t>BO/420</t>
  </si>
  <si>
    <t>BO/427</t>
  </si>
  <si>
    <t>IN2BWILLIAON</t>
  </si>
  <si>
    <t>Williamson Magor &amp; Co. Limited-2B</t>
  </si>
  <si>
    <t>BO/426</t>
  </si>
  <si>
    <t>BO/428</t>
  </si>
  <si>
    <t>BO/387</t>
  </si>
  <si>
    <t>IN2CWILLIAON</t>
  </si>
  <si>
    <t>Williamson Magor &amp; Co. Limited-2C</t>
  </si>
  <si>
    <t>BO/386</t>
  </si>
  <si>
    <t>BO/388</t>
  </si>
  <si>
    <t>BO/402</t>
  </si>
  <si>
    <t>BO/403</t>
  </si>
  <si>
    <t>BO/472</t>
  </si>
  <si>
    <t>BO/473</t>
  </si>
  <si>
    <t>BO/457</t>
  </si>
  <si>
    <t>INBABCOCK121</t>
  </si>
  <si>
    <t>Babcock Borsig Limited_31032021-1B</t>
  </si>
  <si>
    <t>BO/458</t>
  </si>
  <si>
    <t>INBAB2B31023</t>
  </si>
  <si>
    <t>Babcock Borsig Limited_31032023-1B</t>
  </si>
  <si>
    <t>BO/455</t>
  </si>
  <si>
    <t>BO/454</t>
  </si>
  <si>
    <t>BO/456</t>
  </si>
  <si>
    <t>INCBLO030920</t>
  </si>
  <si>
    <t>TREPS 03-Sep-2020 DEPO 10</t>
  </si>
  <si>
    <t>03/09/2020</t>
  </si>
  <si>
    <t>INBAB2C31332</t>
  </si>
  <si>
    <t>Babcock Borsig Limited_31032023_2-1C</t>
  </si>
  <si>
    <t>INBABCOCK220</t>
  </si>
  <si>
    <t>Babcock Borsig Limited_30062020-1C</t>
  </si>
  <si>
    <t>INBABCOCK123</t>
  </si>
  <si>
    <t>Babcock Borsig Limited_31032023-1C</t>
  </si>
  <si>
    <t>BO/459</t>
  </si>
  <si>
    <t>INBAB2C3101C</t>
  </si>
  <si>
    <t>Babcock Borsig Limited_31032023_1C-1C</t>
  </si>
  <si>
    <t>BO/424</t>
  </si>
  <si>
    <t>INBAB2A31023</t>
  </si>
  <si>
    <t>Babcock Borsig Limited_2A_31032023-2A</t>
  </si>
  <si>
    <t>BO/422</t>
  </si>
  <si>
    <t>BO/425</t>
  </si>
  <si>
    <t>INBABCOCK222</t>
  </si>
  <si>
    <t>Babcock Borsig Limited_30062022-2A</t>
  </si>
  <si>
    <t>BO/421</t>
  </si>
  <si>
    <t>BO/423</t>
  </si>
  <si>
    <t>BO/432</t>
  </si>
  <si>
    <t>INBAB2B31003</t>
  </si>
  <si>
    <t>Babcock Borsig Limited_31032023-2B</t>
  </si>
  <si>
    <t>BO/433</t>
  </si>
  <si>
    <t>INBABCOCK219</t>
  </si>
  <si>
    <t>Babcock Borsig Limited_31122019-2B</t>
  </si>
  <si>
    <t>BO/430</t>
  </si>
  <si>
    <t>BO/429</t>
  </si>
  <si>
    <t>BO/431</t>
  </si>
  <si>
    <t>BO/392</t>
  </si>
  <si>
    <t>INBAB2C31023</t>
  </si>
  <si>
    <t>Babcock Borsig Limited_2C_31032023-2C</t>
  </si>
  <si>
    <t>BO/390</t>
  </si>
  <si>
    <t>BO/389</t>
  </si>
  <si>
    <t>BO/391</t>
  </si>
  <si>
    <t>BO/406</t>
  </si>
  <si>
    <t>INBABCOC3A</t>
  </si>
  <si>
    <t>Babcock Borsig Limited_30062022-3A</t>
  </si>
  <si>
    <t>BO/404</t>
  </si>
  <si>
    <t>BO/405</t>
  </si>
  <si>
    <t>BO/474</t>
  </si>
  <si>
    <t>BO/475</t>
  </si>
  <si>
    <t>BO/460</t>
  </si>
  <si>
    <t>INCBLO040920</t>
  </si>
  <si>
    <t>TREPS 04-Sep-2020 DEPO 10</t>
  </si>
  <si>
    <t>04/09/2020</t>
  </si>
  <si>
    <t>BO/461</t>
  </si>
  <si>
    <t>BO/434</t>
  </si>
  <si>
    <t>BO/435</t>
  </si>
  <si>
    <t>BO/393</t>
  </si>
  <si>
    <t>BO/394</t>
  </si>
  <si>
    <t>BO/407</t>
  </si>
  <si>
    <t>BO/408</t>
  </si>
  <si>
    <t>BO/476</t>
  </si>
  <si>
    <t>BO/477</t>
  </si>
  <si>
    <t>BO/462</t>
  </si>
  <si>
    <t>INCBLO070920</t>
  </si>
  <si>
    <t>TREPS 07-Sep-2020 DEPO 10</t>
  </si>
  <si>
    <t>07/09/2020</t>
  </si>
  <si>
    <t>BO/463</t>
  </si>
  <si>
    <t>BO/436</t>
  </si>
  <si>
    <t>BO/437</t>
  </si>
  <si>
    <t>BO/438</t>
  </si>
  <si>
    <t>BO/395</t>
  </si>
  <si>
    <t>BO/396</t>
  </si>
  <si>
    <t>BO/409</t>
  </si>
  <si>
    <t>BO/410</t>
  </si>
  <si>
    <t>BO/478</t>
  </si>
  <si>
    <t>BO/479</t>
  </si>
  <si>
    <t>BO/464</t>
  </si>
  <si>
    <t>INCBLO080920</t>
  </si>
  <si>
    <t>TREPS 08-Sep-2020 DEPO 10</t>
  </si>
  <si>
    <t>08/09/2020</t>
  </si>
  <si>
    <t>BO/465</t>
  </si>
  <si>
    <t>BO/439</t>
  </si>
  <si>
    <t>BO/440</t>
  </si>
  <si>
    <t>BO/397</t>
  </si>
  <si>
    <t>BO/398</t>
  </si>
  <si>
    <t>BO/411</t>
  </si>
  <si>
    <t>BO/412</t>
  </si>
  <si>
    <t>BO/480</t>
  </si>
  <si>
    <t>BO/481</t>
  </si>
  <si>
    <t>BO/468</t>
  </si>
  <si>
    <t>BO/469</t>
  </si>
  <si>
    <t>BO/467</t>
  </si>
  <si>
    <t>BO/466</t>
  </si>
  <si>
    <t>INCBLO090920</t>
  </si>
  <si>
    <t>TREPS 09-Sep-2020 DEPO 10</t>
  </si>
  <si>
    <t>09/09/2020</t>
  </si>
  <si>
    <t>BO/470</t>
  </si>
  <si>
    <t>BO/471</t>
  </si>
  <si>
    <t>BO/444</t>
  </si>
  <si>
    <t>BO/445</t>
  </si>
  <si>
    <t>BO/443</t>
  </si>
  <si>
    <t>BO/441</t>
  </si>
  <si>
    <t>BO/442</t>
  </si>
  <si>
    <t>BO/401</t>
  </si>
  <si>
    <t>BO/399</t>
  </si>
  <si>
    <t>BO/400</t>
  </si>
  <si>
    <t>BO/415</t>
  </si>
  <si>
    <t>BO/413</t>
  </si>
  <si>
    <t>BO/414</t>
  </si>
  <si>
    <t>BO/482</t>
  </si>
  <si>
    <t>BO/483</t>
  </si>
  <si>
    <t>INCBLO100920</t>
  </si>
  <si>
    <t>TREPS 10-Sep-2020 DEPO 10</t>
  </si>
  <si>
    <t>10/09/2020</t>
  </si>
  <si>
    <t>BO/446</t>
  </si>
  <si>
    <t>BO/447</t>
  </si>
  <si>
    <t>BO/416</t>
  </si>
  <si>
    <t>BO/417</t>
  </si>
  <si>
    <t>BO/484</t>
  </si>
  <si>
    <t>BO/485</t>
  </si>
  <si>
    <t>INCBLO110920</t>
  </si>
  <si>
    <t>TREPS 11-Sep-2020 DEPO 10</t>
  </si>
  <si>
    <t>11/09/2020</t>
  </si>
  <si>
    <t>BO/448</t>
  </si>
  <si>
    <t>BO/486</t>
  </si>
  <si>
    <t>BO/487</t>
  </si>
  <si>
    <t>INCBLO140920</t>
  </si>
  <si>
    <t>TREPS 14-Sep-2020 DEPO 10</t>
  </si>
  <si>
    <t>14/09/2020</t>
  </si>
  <si>
    <t>BO/488</t>
  </si>
  <si>
    <t>BO/489</t>
  </si>
  <si>
    <t>INCBLO150920</t>
  </si>
  <si>
    <t>TREPS 15-Sep-2020 DEPO 10</t>
  </si>
  <si>
    <t>15/09/2020</t>
  </si>
  <si>
    <t>BO/490</t>
  </si>
  <si>
    <t>BO/491</t>
  </si>
  <si>
    <t>INCBLO160920</t>
  </si>
  <si>
    <t>TREPS 16-Sep-2020 DEPO 10</t>
  </si>
  <si>
    <t>16/09/2020</t>
  </si>
  <si>
    <t>17/09/2020</t>
  </si>
  <si>
    <t>BO/492</t>
  </si>
  <si>
    <t>BO/493</t>
  </si>
  <si>
    <t>INBGELB3DE18</t>
  </si>
  <si>
    <t>Bhilwara Green Energy Limited-1B</t>
  </si>
  <si>
    <t>31/12/2020</t>
  </si>
  <si>
    <t>INBGEL31121B</t>
  </si>
  <si>
    <t>18/09/2020</t>
  </si>
  <si>
    <t>INAMRI2A093A</t>
  </si>
  <si>
    <t>10.80_AMRI Hospitals Ltd_30092020-3A</t>
  </si>
  <si>
    <t>30/09/2020</t>
  </si>
  <si>
    <t>INAMRI1B0321</t>
  </si>
  <si>
    <t>10.80_AMRI Hospitals Ltd_31032021-3A</t>
  </si>
  <si>
    <t>31/03/2021</t>
  </si>
  <si>
    <t>BO/494</t>
  </si>
  <si>
    <t>BO/495</t>
  </si>
  <si>
    <t>21/09/2020</t>
  </si>
  <si>
    <t>BO/496</t>
  </si>
  <si>
    <t>BO/497</t>
  </si>
  <si>
    <t>22/09/2020</t>
  </si>
  <si>
    <t>BO/498</t>
  </si>
  <si>
    <t>BO/499</t>
  </si>
  <si>
    <t>23/09/2020</t>
  </si>
  <si>
    <t>BO/500</t>
  </si>
  <si>
    <t>BO/501</t>
  </si>
  <si>
    <t>24/09/2020</t>
  </si>
  <si>
    <t>BO/502</t>
  </si>
  <si>
    <t>BO/503</t>
  </si>
  <si>
    <t>25/09/2020</t>
  </si>
  <si>
    <t>BO/504</t>
  </si>
  <si>
    <t>BO/505</t>
  </si>
  <si>
    <t>28/09/2020</t>
  </si>
  <si>
    <t>BO/506</t>
  </si>
  <si>
    <t>BO/507</t>
  </si>
  <si>
    <t>29/09/2020</t>
  </si>
  <si>
    <t>BO/508</t>
  </si>
  <si>
    <t>BO/509</t>
  </si>
  <si>
    <t>BO/511</t>
  </si>
  <si>
    <t>INADPLINT12C</t>
  </si>
  <si>
    <t>ADPL_Interscheme_1A_31032019-2C</t>
  </si>
  <si>
    <t>27/09/2021</t>
  </si>
  <si>
    <t>BO/512</t>
  </si>
  <si>
    <t>INADPL1B0321</t>
  </si>
  <si>
    <t>Abhitech Developers Private Limited-1B</t>
  </si>
  <si>
    <t>02/10/2021</t>
  </si>
  <si>
    <t>BO/513</t>
  </si>
  <si>
    <t>INADPL1B0421</t>
  </si>
  <si>
    <t>BO/514</t>
  </si>
  <si>
    <t>INADPL2A091B</t>
  </si>
  <si>
    <t>ADPL_26_SEP_2021-1B</t>
  </si>
  <si>
    <t>BO/515</t>
  </si>
  <si>
    <t>INADPLINT11B</t>
  </si>
  <si>
    <t>ADPL_1A_31032019-1B</t>
  </si>
  <si>
    <t>BO/510</t>
  </si>
  <si>
    <t>BO/517</t>
  </si>
  <si>
    <t>INGHV1B15021</t>
  </si>
  <si>
    <t>GHV HOSPITALITY Ind PVT LTD_1B_150421-1B</t>
  </si>
  <si>
    <t>26/03/2021</t>
  </si>
  <si>
    <t>BO/518</t>
  </si>
  <si>
    <t>INGHV1A1501B</t>
  </si>
  <si>
    <t>GHV HOSPITALITY Ind PVT LTD_1A_150421-1B</t>
  </si>
  <si>
    <t>BO/516</t>
  </si>
  <si>
    <t>BO/519</t>
  </si>
  <si>
    <t>01/10/2020</t>
  </si>
  <si>
    <t>BO/520</t>
  </si>
  <si>
    <t>INGHV150421C</t>
  </si>
  <si>
    <t>GHV HOSPITALITY Ind PVT LTD_1A_150421-1C</t>
  </si>
  <si>
    <t>INGHV1C15021</t>
  </si>
  <si>
    <t>GHV HOSPITALITY Ind PVT LTD_1C_150421-1C</t>
  </si>
  <si>
    <t>INGHV1A15021</t>
  </si>
  <si>
    <t>GHV HOSPITALITY Ind PVT LTD_1A_150421-2A</t>
  </si>
  <si>
    <t>INGHV2A15021</t>
  </si>
  <si>
    <t>GHV HOSPITALITY Ind PVT LTD_2A_150421-2A</t>
  </si>
  <si>
    <t>INGHV150422B</t>
  </si>
  <si>
    <t>GHV HOSPITALITY Ind PVT LTD_1A_150421-2B</t>
  </si>
  <si>
    <t>INGHV2B15021</t>
  </si>
  <si>
    <t>GHV HOSPITALITY Ind PVT LTD_2B_150421-2B</t>
  </si>
  <si>
    <t>IL&amp;FS  Infrastructure Debt Fund Series 1B</t>
  </si>
  <si>
    <t>Half Yearly  Portfolio statement as on September 30, 2020</t>
  </si>
  <si>
    <t>(Pursuant to Regulation 59A of the SEBI (Mutual Funds) Regulations 1996)</t>
  </si>
  <si>
    <t>Rating</t>
  </si>
  <si>
    <r>
      <t>(</t>
    </r>
    <r>
      <rPr>
        <b/>
        <sz val="12"/>
        <color indexed="9"/>
        <rFont val="Rupee Foradian"/>
        <family val="2"/>
      </rPr>
      <t>`</t>
    </r>
    <r>
      <rPr>
        <b/>
        <sz val="12"/>
        <color indexed="9"/>
        <rFont val="Times New Roman"/>
        <family val="1"/>
      </rPr>
      <t xml:space="preserve"> In lakhs)</t>
    </r>
  </si>
  <si>
    <t>IL&amp;FS  Infrastructure Debt Fund Series 1BIL&amp;FS Solar Power Limited</t>
  </si>
  <si>
    <t>IL&amp;FS  Infrastructure Debt Fund Series 1BIL&amp;FS Wind Energy Limited</t>
  </si>
  <si>
    <t>IL&amp;FS  Infrastructure Debt Fund Series 1BIL&amp;FS Wind Energy Limited.</t>
  </si>
  <si>
    <t>IL&amp;FS  Infrastructure Debt Fund Series 1BBhilangana Hydro Power Limited</t>
  </si>
  <si>
    <t>Williamson Magor &amp; Co. Ltd*</t>
  </si>
  <si>
    <t>IL&amp;FS  Infrastructure Debt Fund Series 1BGHV Hospitality India Pvt Limited</t>
  </si>
  <si>
    <t>GHV Hospitality (India) Pvt Ltd*</t>
  </si>
  <si>
    <t>IL&amp;FS  Infrastructure Debt Fund Series 1B Babcock Borsig Limited</t>
  </si>
  <si>
    <t>Babcock Borsig Ltd*</t>
  </si>
  <si>
    <t>IL&amp;FS  Infrastructure Debt Fund Series 1BAbhitech Developers Private Limited</t>
  </si>
  <si>
    <t>IL&amp;FS  Infrastructure Debt Fund Series 1BWilliamson Magor &amp; Co. Limited</t>
  </si>
  <si>
    <t>Money Market Instruments</t>
  </si>
  <si>
    <t>Triparty Repo</t>
  </si>
  <si>
    <t>Triparty Repo Margin</t>
  </si>
  <si>
    <t>Notes:</t>
  </si>
  <si>
    <t>1.   Total amount of provisions made against the NPAs (security classified as default) *</t>
  </si>
  <si>
    <t>6188.45 Lakhs</t>
  </si>
  <si>
    <r>
      <t xml:space="preserve">2.   NAV at the beginning of half year (in </t>
    </r>
    <r>
      <rPr>
        <sz val="12"/>
        <rFont val="Rupee Foradian"/>
        <family val="2"/>
      </rPr>
      <t>`</t>
    </r>
    <r>
      <rPr>
        <sz val="12"/>
        <rFont val="Times New Roman"/>
        <family val="1"/>
      </rPr>
      <t xml:space="preserve"> )</t>
    </r>
  </si>
  <si>
    <t xml:space="preserve">             Growth Option - Direct Plan</t>
  </si>
  <si>
    <t xml:space="preserve">             Dividend Payout Option - Direct Plan</t>
  </si>
  <si>
    <r>
      <t xml:space="preserve">3.   NAV at the End of half year (in </t>
    </r>
    <r>
      <rPr>
        <sz val="12"/>
        <rFont val="Rupee Foradian"/>
        <family val="2"/>
      </rPr>
      <t>`</t>
    </r>
    <r>
      <rPr>
        <sz val="12"/>
        <rFont val="Times New Roman"/>
        <family val="1"/>
      </rPr>
      <t xml:space="preserve"> )</t>
    </r>
  </si>
  <si>
    <t>4.   Exposure to derivative instrument at the end of the period</t>
  </si>
  <si>
    <t>Nil</t>
  </si>
  <si>
    <t>5.   Investment in foreign securities / overseas ETF(s) / ADRs / GDRs</t>
  </si>
  <si>
    <t>6.   Investment in short term deposit at the end of the period (In Lakhs)</t>
  </si>
  <si>
    <t>7.   Investment in repo in corporate debt securities (In Lakhs)</t>
  </si>
  <si>
    <t>8.   Average Portfolio Maturity</t>
  </si>
  <si>
    <t>607 Days</t>
  </si>
  <si>
    <t>9.   Total Dividend (net) declared during the period</t>
  </si>
  <si>
    <t>Plan/Option Name</t>
  </si>
  <si>
    <t>Individual &amp; HUF</t>
  </si>
  <si>
    <t>Dividend payout Option  - Direct Plan</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</si>
  <si>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</si>
  <si>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r>
      <t xml:space="preserve">10. Total Exposure to illiquid securities is 0.00% of the portfolio, i.e. </t>
    </r>
    <r>
      <rPr>
        <sz val="12"/>
        <rFont val="Rupee Foradian"/>
        <family val="2"/>
      </rPr>
      <t xml:space="preserve">` </t>
    </r>
    <r>
      <rPr>
        <sz val="12"/>
        <rFont val="Times New Roman"/>
        <family val="1"/>
      </rPr>
      <t>0.00 lakh</t>
    </r>
  </si>
  <si>
    <t>Mutual Fund investments are subject to market risks, read all scheme related documents carefully</t>
  </si>
  <si>
    <t>IL&amp;FS  Infrastructure Debt Fund Series 1C</t>
  </si>
  <si>
    <t>Sector / Rating</t>
  </si>
  <si>
    <t>Percent</t>
  </si>
  <si>
    <t>CRISIL A1+</t>
  </si>
  <si>
    <t xml:space="preserve">1.   Total amount of provisions made against the NPAs (security classified as default) * </t>
  </si>
  <si>
    <t>7229.97 Lakhs</t>
  </si>
  <si>
    <t>677 Days</t>
  </si>
  <si>
    <r>
      <t>Dividends are declared on face value of</t>
    </r>
    <r>
      <rPr>
        <sz val="12"/>
        <rFont val="Rupee Foradian"/>
        <family val="2"/>
      </rPr>
      <t xml:space="preserve"> `</t>
    </r>
    <r>
      <rPr>
        <sz val="12"/>
        <rFont val="Times New Roman"/>
        <family val="1"/>
      </rPr>
      <t xml:space="preserve"> 1,000,000 per unit. After distribution of dividend, the NAV falls to the extent of dividend and statutory levy (if applicable).</t>
    </r>
  </si>
  <si>
    <t>IL&amp;FS  Infrastructure Debt Fund Series 2A</t>
  </si>
  <si>
    <t>Debt instrument - listed / Awaiting listing</t>
  </si>
  <si>
    <t>3473.07 Lakhs</t>
  </si>
  <si>
    <r>
      <t xml:space="preserve">2.   NAV at the beginning of half year (in </t>
    </r>
    <r>
      <rPr>
        <sz val="12"/>
        <rFont val="Rupee Foradian"/>
        <family val="2"/>
      </rPr>
      <t>`</t>
    </r>
    <r>
      <rPr>
        <sz val="12"/>
        <rFont val="Times New Roman"/>
        <family val="1"/>
      </rPr>
      <t xml:space="preserve"> )**</t>
    </r>
  </si>
  <si>
    <r>
      <t xml:space="preserve">3.   NAV at the End of half year (in </t>
    </r>
    <r>
      <rPr>
        <sz val="12"/>
        <rFont val="Rupee Foradian"/>
        <family val="2"/>
      </rPr>
      <t>`</t>
    </r>
    <r>
      <rPr>
        <sz val="12"/>
        <rFont val="Times New Roman"/>
        <family val="1"/>
      </rPr>
      <t xml:space="preserve"> )**</t>
    </r>
  </si>
  <si>
    <t>4.   Exposure to derivative instrument at the end of the month</t>
  </si>
  <si>
    <t xml:space="preserve">5.   Investment in foreign securities / overseas ETF(s) / ADRs / GDRs </t>
  </si>
  <si>
    <t>6.   Investment in short term deposit at the end of the month (In Lakhs)</t>
  </si>
  <si>
    <t>8.   Average Portfolio Maturity-will be calculated once units are fully paid-up</t>
  </si>
  <si>
    <t>** Scheme is partly paid as on September 30, 2020</t>
  </si>
  <si>
    <t>IL&amp;FS  Infrastructure Debt Fund Series 2B</t>
  </si>
  <si>
    <t>Barclays Investments &amp; Loans</t>
  </si>
  <si>
    <t>1840.41 Lakhs</t>
  </si>
  <si>
    <t>IL&amp;FS  Infrastructure Debt Fund Series 2C</t>
  </si>
  <si>
    <t xml:space="preserve">Half Yearly  Portfolio statement as on September 30, 2020      
</t>
  </si>
  <si>
    <t>Debt instrument - listed / Awaiting listed</t>
  </si>
  <si>
    <t>454.01 Lakhs</t>
  </si>
  <si>
    <t>5.    Investment in foreign securities / overseas ETF(s) / ADRs / GDRs</t>
  </si>
  <si>
    <t>IL&amp;FS  Infrastructure Debt Fund Series 3A</t>
  </si>
  <si>
    <t>Net Receivable/(Payable)</t>
  </si>
  <si>
    <t>745.41 Lakhs</t>
  </si>
  <si>
    <t xml:space="preserve">             Growth Option - Regular Plan</t>
  </si>
  <si>
    <t>230 Days</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</si>
  <si>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</si>
  <si>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t>IL&amp;FS  Infrastructure Debt Fund Series 3B</t>
  </si>
  <si>
    <t xml:space="preserve">1.   Total amount of provisions made against the NPAs (security classified as default) </t>
  </si>
  <si>
    <t>887 Days</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</si>
</sst>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0.0%"/>
    <numFmt numFmtId="189" formatCode="0.000\%"/>
    <numFmt numFmtId="190" formatCode="0.0000\%"/>
    <numFmt numFmtId="191" formatCode="_ * #,##0_)_£_ ;_ * \(#,##0\)_£_ ;_ * &quot;-&quot;??_)_£_ ;_ @_ "/>
    <numFmt numFmtId="192" formatCode="0.0000"/>
    <numFmt numFmtId="193" formatCode="0.0000000"/>
    <numFmt numFmtId="194" formatCode="0.000000"/>
    <numFmt numFmtId="195" formatCode="[$-409]dd\-mmm\-yy;@"/>
    <numFmt numFmtId="196" formatCode="mm/dd/yy;@"/>
    <numFmt numFmtId="197" formatCode="#,##0.000000_ ;\-#,##0.000000\ "/>
    <numFmt numFmtId="198" formatCode="#,##0.00_ ;\-#,##0.00\ "/>
    <numFmt numFmtId="199" formatCode="#,##0.0000"/>
    <numFmt numFmtId="200" formatCode="_(* #,##0.0000_);_(* \(#,##0.0000\);_(* &quot;-&quot;??_);_(@_)"/>
    <numFmt numFmtId="201" formatCode="#,##0.000000000000_ ;\-#,##0.000000000000\ "/>
    <numFmt numFmtId="202" formatCode="#,##0.0000000_ ;\-#,##0.0000000\ "/>
    <numFmt numFmtId="203" formatCode="_(* #,##0.000000_);_(* \(#,##0.000000\);_(* &quot;-&quot;??_);_(@_)"/>
  </numFmts>
  <fonts count="102">
    <font>
      <sz val="11"/>
      <color theme="1"/>
      <name val="Calibri"/>
      <family val="2"/>
    </font>
    <font>
      <sz val="11"/>
      <color indexed="8"/>
      <name val="Calibri"/>
      <family val="2"/>
    </font>
    <font>
      <sz val="10"/>
      <name val="Arial"/>
      <family val="2"/>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sz val="9"/>
      <color indexed="8"/>
      <name val="Times New Roman"/>
      <family val="1"/>
    </font>
    <font>
      <sz val="9"/>
      <color indexed="8"/>
      <name val="Times New Roman"/>
      <family val="1"/>
    </font>
    <font>
      <sz val="10"/>
      <color indexed="8"/>
      <name val="Times New Roman"/>
      <family val="1"/>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b/>
      <sz val="8"/>
      <name val="Arial"/>
      <family val="2"/>
    </font>
    <font>
      <b/>
      <sz val="8"/>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0"/>
      <color indexed="8"/>
      <name val="Times New Roman"/>
      <family val="1"/>
    </font>
    <font>
      <sz val="12"/>
      <color indexed="8"/>
      <name val="Times New Roman"/>
      <family val="1"/>
    </font>
    <font>
      <b/>
      <sz val="8"/>
      <color indexed="8"/>
      <name val="Times New Roman"/>
      <family val="1"/>
    </font>
    <font>
      <b/>
      <u val="single"/>
      <sz val="12"/>
      <color indexed="8"/>
      <name val="Times New Roman"/>
      <family val="1"/>
    </font>
    <font>
      <sz val="10"/>
      <color indexed="8"/>
      <name val="Calibri"/>
      <family val="2"/>
    </font>
    <font>
      <b/>
      <sz val="12"/>
      <color indexed="8"/>
      <name val="Arial"/>
      <family val="2"/>
    </font>
    <font>
      <b/>
      <u val="single"/>
      <sz val="10"/>
      <color indexed="8"/>
      <name val="Times New Roman"/>
      <family val="1"/>
    </font>
    <font>
      <b/>
      <sz val="12"/>
      <color indexed="8"/>
      <name val="Times New Roman"/>
      <family val="1"/>
    </font>
    <font>
      <b/>
      <sz val="12"/>
      <color indexed="9"/>
      <name val="Rupee Foradian"/>
      <family val="2"/>
    </font>
    <font>
      <b/>
      <sz val="12"/>
      <name val="Times New Roman"/>
      <family val="1"/>
    </font>
    <font>
      <u val="single"/>
      <sz val="12"/>
      <name val="Times New Roman"/>
      <family val="1"/>
    </font>
    <font>
      <sz val="12"/>
      <name val="Rupee Foradian"/>
      <family val="2"/>
    </font>
    <font>
      <sz val="10"/>
      <name val="MS Sans Serif"/>
      <family val="2"/>
    </font>
    <font>
      <b/>
      <sz val="12"/>
      <color indexed="62"/>
      <name val="Times New Roman"/>
      <family val="1"/>
    </font>
    <font>
      <sz val="12"/>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rgb="FF000000"/>
      <name val="Times New Roman"/>
      <family val="1"/>
    </font>
    <font>
      <sz val="12"/>
      <color rgb="FF000000"/>
      <name val="Times New Roman"/>
      <family val="1"/>
    </font>
    <font>
      <sz val="11"/>
      <color rgb="FF000000"/>
      <name val="Times New Roman"/>
      <family val="1"/>
    </font>
    <font>
      <b/>
      <u val="single"/>
      <sz val="12"/>
      <color theme="1"/>
      <name val="Times New Roman"/>
      <family val="1"/>
    </font>
    <font>
      <sz val="10"/>
      <color theme="1"/>
      <name val="Times New Roman"/>
      <family val="1"/>
    </font>
    <font>
      <sz val="10"/>
      <color theme="1"/>
      <name val="Calibri"/>
      <family val="2"/>
    </font>
    <font>
      <sz val="11"/>
      <color rgb="FF000000"/>
      <name val="Arial"/>
      <family val="2"/>
    </font>
    <font>
      <b/>
      <sz val="8"/>
      <color theme="1"/>
      <name val="Times New Roman"/>
      <family val="1"/>
    </font>
    <font>
      <b/>
      <sz val="12"/>
      <color theme="1"/>
      <name val="Arial"/>
      <family val="2"/>
    </font>
    <font>
      <b/>
      <sz val="11"/>
      <color rgb="FF000000"/>
      <name val="Arial"/>
      <family val="2"/>
    </font>
    <font>
      <b/>
      <u val="single"/>
      <sz val="10"/>
      <color rgb="FF000000"/>
      <name val="Times New Roman"/>
      <family val="1"/>
    </font>
    <font>
      <b/>
      <sz val="12"/>
      <color theme="0"/>
      <name val="Times New Roman"/>
      <family val="1"/>
    </font>
    <font>
      <sz val="12"/>
      <color theme="1"/>
      <name val="Times New Roman"/>
      <family val="1"/>
    </font>
    <font>
      <b/>
      <sz val="12"/>
      <color theme="1"/>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23"/>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color indexed="63"/>
      </right>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color indexed="63"/>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ck">
        <color indexed="18"/>
      </left>
      <right style="thick">
        <color indexed="18"/>
      </right>
      <top style="thick">
        <color indexed="18"/>
      </top>
      <bottom style="thick">
        <color indexed="18"/>
      </bottom>
    </border>
    <border>
      <left>
        <color indexed="63"/>
      </left>
      <right>
        <color indexed="63"/>
      </right>
      <top>
        <color indexed="63"/>
      </top>
      <bottom style="thin">
        <color indexed="8"/>
      </bottom>
    </border>
    <border>
      <left>
        <color indexed="63"/>
      </left>
      <right>
        <color indexed="63"/>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top style="thin"/>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color indexed="63"/>
      </left>
      <right>
        <color indexed="63"/>
      </right>
      <top>
        <color indexed="63"/>
      </top>
      <bottom style="thin">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medium"/>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2" fillId="0" borderId="0">
      <alignment/>
      <protection/>
    </xf>
    <xf numFmtId="0" fontId="2" fillId="0" borderId="0">
      <alignment/>
      <protection/>
    </xf>
    <xf numFmtId="0" fontId="6" fillId="0" borderId="0" applyNumberFormat="0" applyFill="0" applyBorder="0" applyProtection="0">
      <alignment/>
    </xf>
    <xf numFmtId="0" fontId="0" fillId="0" borderId="0">
      <alignment/>
      <protection/>
    </xf>
    <xf numFmtId="39" fontId="67" fillId="0" borderId="0">
      <alignment/>
      <protection/>
    </xf>
    <xf numFmtId="0" fontId="1" fillId="31" borderId="7" applyNumberFormat="0" applyFont="0" applyAlignment="0" applyProtection="0"/>
    <xf numFmtId="0" fontId="84"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38">
    <xf numFmtId="0" fontId="0" fillId="0" borderId="0" xfId="0" applyFont="1" applyAlignment="1">
      <alignment/>
    </xf>
    <xf numFmtId="0" fontId="4" fillId="0" borderId="0" xfId="0" applyFont="1" applyAlignment="1">
      <alignment horizontal="right" wrapText="1"/>
    </xf>
    <xf numFmtId="0" fontId="5" fillId="0" borderId="0" xfId="0" applyFont="1" applyFill="1" applyAlignment="1">
      <alignment/>
    </xf>
    <xf numFmtId="49" fontId="8" fillId="32" borderId="10" xfId="62" applyNumberFormat="1" applyFont="1" applyFill="1" applyBorder="1" applyAlignment="1" applyProtection="1">
      <alignment horizontal="right" wrapText="1"/>
      <protection/>
    </xf>
    <xf numFmtId="49" fontId="8" fillId="32" borderId="10" xfId="62" applyNumberFormat="1" applyFont="1" applyFill="1" applyBorder="1" applyAlignment="1" applyProtection="1">
      <alignment horizontal="left" wrapText="1"/>
      <protection/>
    </xf>
    <xf numFmtId="49" fontId="8" fillId="32" borderId="10" xfId="62" applyNumberFormat="1" applyFont="1" applyFill="1" applyBorder="1" applyAlignment="1" applyProtection="1">
      <alignment horizontal="center" wrapText="1"/>
      <protection/>
    </xf>
    <xf numFmtId="3" fontId="8" fillId="32" borderId="10" xfId="62" applyNumberFormat="1" applyFont="1" applyFill="1" applyBorder="1" applyAlignment="1" applyProtection="1">
      <alignment horizontal="right" wrapText="1"/>
      <protection/>
    </xf>
    <xf numFmtId="4" fontId="8" fillId="32" borderId="10" xfId="62" applyNumberFormat="1" applyFont="1" applyFill="1" applyBorder="1" applyAlignment="1" applyProtection="1">
      <alignment horizontal="right" wrapText="1"/>
      <protection/>
    </xf>
    <xf numFmtId="0" fontId="9" fillId="0" borderId="11" xfId="0" applyFont="1" applyFill="1" applyBorder="1" applyAlignment="1">
      <alignment horizontal="right" wrapText="1"/>
    </xf>
    <xf numFmtId="49" fontId="8" fillId="32" borderId="10" xfId="62" applyNumberFormat="1" applyFont="1" applyFill="1" applyBorder="1" applyAlignment="1" applyProtection="1">
      <alignment horizontal="left" wrapText="1"/>
      <protection/>
    </xf>
    <xf numFmtId="0" fontId="9" fillId="0" borderId="11" xfId="0" applyNumberFormat="1" applyFont="1" applyFill="1" applyBorder="1" applyAlignment="1">
      <alignment horizontal="left" wrapText="1"/>
    </xf>
    <xf numFmtId="4" fontId="9" fillId="0" borderId="11" xfId="0" applyNumberFormat="1" applyFont="1" applyFill="1" applyBorder="1" applyAlignment="1">
      <alignment horizontal="right" wrapText="1"/>
    </xf>
    <xf numFmtId="39" fontId="9" fillId="0" borderId="11" xfId="0" applyNumberFormat="1" applyFont="1" applyFill="1" applyBorder="1" applyAlignment="1">
      <alignment horizontal="right" wrapText="1"/>
    </xf>
    <xf numFmtId="0" fontId="9" fillId="0" borderId="11" xfId="0" applyFont="1" applyFill="1" applyBorder="1" applyAlignment="1">
      <alignment horizontal="left" wrapText="1"/>
    </xf>
    <xf numFmtId="10" fontId="9" fillId="0" borderId="11" xfId="0" applyNumberFormat="1" applyFont="1" applyFill="1" applyBorder="1" applyAlignment="1">
      <alignment horizontal="right" wrapText="1"/>
    </xf>
    <xf numFmtId="0" fontId="9" fillId="0" borderId="12" xfId="0" applyFont="1" applyFill="1" applyBorder="1" applyAlignment="1">
      <alignment horizontal="right" wrapText="1"/>
    </xf>
    <xf numFmtId="2" fontId="9" fillId="0" borderId="12" xfId="0" applyNumberFormat="1" applyFont="1" applyFill="1" applyBorder="1" applyAlignment="1">
      <alignment horizontal="right"/>
    </xf>
    <xf numFmtId="184" fontId="9" fillId="0" borderId="12" xfId="0" applyNumberFormat="1" applyFont="1" applyFill="1" applyBorder="1" applyAlignment="1">
      <alignment horizontal="right" wrapText="1"/>
    </xf>
    <xf numFmtId="0" fontId="10" fillId="0" borderId="12" xfId="0" applyNumberFormat="1" applyFont="1" applyFill="1" applyBorder="1" applyAlignment="1">
      <alignment/>
    </xf>
    <xf numFmtId="4" fontId="9" fillId="0" borderId="12" xfId="0" applyNumberFormat="1" applyFont="1" applyFill="1" applyBorder="1" applyAlignment="1">
      <alignment/>
    </xf>
    <xf numFmtId="185" fontId="9" fillId="0" borderId="12" xfId="0" applyNumberFormat="1" applyFont="1" applyFill="1" applyBorder="1" applyAlignment="1">
      <alignment horizontal="right"/>
    </xf>
    <xf numFmtId="186" fontId="9" fillId="0" borderId="11" xfId="0" applyNumberFormat="1" applyFont="1" applyFill="1" applyBorder="1" applyAlignment="1">
      <alignment horizontal="right" wrapText="1"/>
    </xf>
    <xf numFmtId="186" fontId="9" fillId="33" borderId="11" xfId="0" applyNumberFormat="1" applyFont="1" applyFill="1" applyBorder="1" applyAlignment="1">
      <alignment horizontal="right" wrapText="1"/>
    </xf>
    <xf numFmtId="0" fontId="9" fillId="34" borderId="12" xfId="0" applyFont="1" applyFill="1" applyBorder="1" applyAlignment="1">
      <alignment horizontal="right" wrapText="1"/>
    </xf>
    <xf numFmtId="0" fontId="10" fillId="34" borderId="12" xfId="0" applyNumberFormat="1" applyFont="1" applyFill="1" applyBorder="1" applyAlignment="1">
      <alignment wrapText="1"/>
    </xf>
    <xf numFmtId="2" fontId="9" fillId="34" borderId="12" xfId="0" applyNumberFormat="1" applyFont="1" applyFill="1" applyBorder="1" applyAlignment="1">
      <alignment horizontal="right"/>
    </xf>
    <xf numFmtId="4" fontId="9" fillId="34" borderId="11" xfId="0" applyNumberFormat="1" applyFont="1" applyFill="1" applyBorder="1" applyAlignment="1">
      <alignment horizontal="right" wrapText="1"/>
    </xf>
    <xf numFmtId="186" fontId="9" fillId="34" borderId="11" xfId="0" applyNumberFormat="1" applyFont="1" applyFill="1" applyBorder="1" applyAlignment="1">
      <alignment horizontal="right" wrapText="1"/>
    </xf>
    <xf numFmtId="49" fontId="7" fillId="35" borderId="10" xfId="62" applyNumberFormat="1" applyFont="1" applyFill="1" applyBorder="1" applyAlignment="1" applyProtection="1">
      <alignment horizontal="right" wrapText="1"/>
      <protection/>
    </xf>
    <xf numFmtId="49" fontId="7" fillId="35" borderId="10" xfId="62" applyNumberFormat="1" applyFont="1" applyFill="1" applyBorder="1" applyAlignment="1" applyProtection="1">
      <alignment horizontal="left" wrapText="1"/>
      <protection/>
    </xf>
    <xf numFmtId="49" fontId="7" fillId="35" borderId="10" xfId="62" applyNumberFormat="1" applyFont="1" applyFill="1" applyBorder="1" applyAlignment="1" applyProtection="1">
      <alignment horizontal="center" wrapText="1"/>
      <protection/>
    </xf>
    <xf numFmtId="3" fontId="7" fillId="35" borderId="10" xfId="62" applyNumberFormat="1" applyFont="1" applyFill="1" applyBorder="1" applyAlignment="1" applyProtection="1">
      <alignment horizontal="right" wrapText="1"/>
      <protection/>
    </xf>
    <xf numFmtId="4" fontId="7" fillId="35" borderId="10" xfId="62" applyNumberFormat="1" applyFont="1" applyFill="1" applyBorder="1" applyAlignment="1" applyProtection="1">
      <alignment horizontal="right" wrapText="1"/>
      <protection/>
    </xf>
    <xf numFmtId="184" fontId="9" fillId="34" borderId="12" xfId="0" applyNumberFormat="1" applyFont="1" applyFill="1" applyBorder="1" applyAlignment="1">
      <alignment horizontal="right" wrapText="1"/>
    </xf>
    <xf numFmtId="0" fontId="10" fillId="34" borderId="12" xfId="0" applyNumberFormat="1" applyFont="1" applyFill="1" applyBorder="1" applyAlignment="1">
      <alignment/>
    </xf>
    <xf numFmtId="0" fontId="11" fillId="33" borderId="12" xfId="0" applyFont="1" applyFill="1" applyBorder="1" applyAlignment="1">
      <alignment horizontal="right" wrapText="1"/>
    </xf>
    <xf numFmtId="0" fontId="11" fillId="33" borderId="12" xfId="0" applyFont="1" applyFill="1" applyBorder="1" applyAlignment="1">
      <alignment/>
    </xf>
    <xf numFmtId="0" fontId="12" fillId="33" borderId="12" xfId="0" applyFont="1" applyFill="1" applyBorder="1" applyAlignment="1">
      <alignment/>
    </xf>
    <xf numFmtId="4" fontId="10" fillId="0" borderId="11" xfId="0" applyNumberFormat="1" applyFont="1" applyFill="1" applyBorder="1" applyAlignment="1">
      <alignment horizontal="right" wrapText="1"/>
    </xf>
    <xf numFmtId="4" fontId="10" fillId="33" borderId="11" xfId="0" applyNumberFormat="1" applyFont="1" applyFill="1" applyBorder="1" applyAlignment="1">
      <alignment horizontal="right" wrapText="1"/>
    </xf>
    <xf numFmtId="3" fontId="2" fillId="32" borderId="10" xfId="62" applyNumberFormat="1" applyFont="1" applyFill="1" applyBorder="1" applyAlignment="1" applyProtection="1">
      <alignment horizontal="right" wrapText="1"/>
      <protection/>
    </xf>
    <xf numFmtId="0" fontId="10" fillId="0" borderId="11" xfId="0" applyFont="1" applyFill="1" applyBorder="1" applyAlignment="1">
      <alignment horizontal="left"/>
    </xf>
    <xf numFmtId="10" fontId="0" fillId="0" borderId="0" xfId="67" applyNumberFormat="1" applyFont="1" applyAlignment="1">
      <alignment/>
    </xf>
    <xf numFmtId="0" fontId="0" fillId="0" borderId="13" xfId="0" applyBorder="1" applyAlignment="1">
      <alignment vertical="top"/>
    </xf>
    <xf numFmtId="0" fontId="4" fillId="0" borderId="14" xfId="0" applyFont="1" applyBorder="1" applyAlignment="1">
      <alignment horizontal="center"/>
    </xf>
    <xf numFmtId="17" fontId="4" fillId="0" borderId="15" xfId="0" applyNumberFormat="1" applyFont="1" applyBorder="1" applyAlignment="1">
      <alignment horizontal="center"/>
    </xf>
    <xf numFmtId="0" fontId="0" fillId="0" borderId="16" xfId="0" applyBorder="1" applyAlignment="1">
      <alignment/>
    </xf>
    <xf numFmtId="187" fontId="1" fillId="0" borderId="17" xfId="42" applyNumberFormat="1" applyFont="1" applyBorder="1" applyAlignment="1">
      <alignment/>
    </xf>
    <xf numFmtId="0" fontId="13" fillId="0" borderId="0" xfId="0" applyFont="1" applyAlignment="1">
      <alignment/>
    </xf>
    <xf numFmtId="0" fontId="14" fillId="0" borderId="0" xfId="61" applyFont="1" applyFill="1" applyBorder="1" applyAlignment="1">
      <alignment horizontal="center" vertical="top" wrapText="1"/>
      <protection/>
    </xf>
    <xf numFmtId="191" fontId="15" fillId="0" borderId="0" xfId="45" applyNumberFormat="1" applyFont="1" applyFill="1" applyBorder="1" applyAlignment="1">
      <alignment horizontal="center" vertical="top" wrapText="1"/>
    </xf>
    <xf numFmtId="39" fontId="16" fillId="36" borderId="18" xfId="45" applyNumberFormat="1" applyFont="1" applyFill="1" applyBorder="1" applyAlignment="1">
      <alignment horizontal="center" vertical="top" wrapText="1"/>
    </xf>
    <xf numFmtId="0" fontId="17" fillId="0" borderId="18" xfId="61" applyFont="1" applyFill="1" applyBorder="1">
      <alignment/>
      <protection/>
    </xf>
    <xf numFmtId="0" fontId="18" fillId="0" borderId="18" xfId="61" applyFont="1" applyFill="1" applyBorder="1">
      <alignment/>
      <protection/>
    </xf>
    <xf numFmtId="187" fontId="17" fillId="0" borderId="18" xfId="45" applyNumberFormat="1" applyFont="1" applyFill="1" applyBorder="1" applyAlignment="1">
      <alignment/>
    </xf>
    <xf numFmtId="39" fontId="17" fillId="0" borderId="18" xfId="61" applyNumberFormat="1" applyFont="1" applyFill="1" applyBorder="1">
      <alignment/>
      <protection/>
    </xf>
    <xf numFmtId="10" fontId="17" fillId="0" borderId="18" xfId="61" applyNumberFormat="1" applyFont="1" applyFill="1" applyBorder="1">
      <alignment/>
      <protection/>
    </xf>
    <xf numFmtId="0" fontId="17" fillId="0" borderId="18" xfId="61" applyFont="1" applyFill="1" applyBorder="1" applyAlignment="1">
      <alignment/>
      <protection/>
    </xf>
    <xf numFmtId="0" fontId="19" fillId="0" borderId="18" xfId="0" applyFont="1" applyBorder="1" applyAlignment="1">
      <alignment/>
    </xf>
    <xf numFmtId="4" fontId="19" fillId="0" borderId="18" xfId="0" applyNumberFormat="1" applyFont="1" applyBorder="1" applyAlignment="1">
      <alignment/>
    </xf>
    <xf numFmtId="10" fontId="19" fillId="0" borderId="18" xfId="0" applyNumberFormat="1" applyFont="1" applyBorder="1" applyAlignment="1">
      <alignment/>
    </xf>
    <xf numFmtId="0" fontId="17" fillId="0" borderId="18" xfId="61" applyFont="1" applyBorder="1">
      <alignment/>
      <protection/>
    </xf>
    <xf numFmtId="0" fontId="20" fillId="33" borderId="18" xfId="61" applyFont="1" applyFill="1" applyBorder="1">
      <alignment/>
      <protection/>
    </xf>
    <xf numFmtId="39" fontId="20" fillId="33" borderId="18" xfId="61" applyNumberFormat="1" applyFont="1" applyFill="1" applyBorder="1">
      <alignment/>
      <protection/>
    </xf>
    <xf numFmtId="10" fontId="20" fillId="33" borderId="18" xfId="61" applyNumberFormat="1" applyFont="1" applyFill="1" applyBorder="1">
      <alignment/>
      <protection/>
    </xf>
    <xf numFmtId="171" fontId="17" fillId="0" borderId="18" xfId="45" applyFont="1" applyFill="1" applyBorder="1" applyAlignment="1">
      <alignment/>
    </xf>
    <xf numFmtId="10" fontId="20" fillId="33" borderId="18" xfId="61" applyNumberFormat="1" applyFont="1" applyFill="1" applyBorder="1" applyAlignment="1">
      <alignment horizontal="right"/>
      <protection/>
    </xf>
    <xf numFmtId="4" fontId="18" fillId="0" borderId="18" xfId="62" applyNumberFormat="1" applyFont="1" applyFill="1" applyBorder="1">
      <alignment/>
    </xf>
    <xf numFmtId="187" fontId="18" fillId="0" borderId="18" xfId="42" applyNumberFormat="1" applyFont="1" applyFill="1" applyBorder="1" applyAlignment="1">
      <alignment/>
    </xf>
    <xf numFmtId="0" fontId="0" fillId="0" borderId="0" xfId="0" applyBorder="1" applyAlignment="1">
      <alignment/>
    </xf>
    <xf numFmtId="17" fontId="0" fillId="0" borderId="0" xfId="0" applyNumberFormat="1" applyAlignment="1">
      <alignment/>
    </xf>
    <xf numFmtId="0" fontId="88" fillId="0" borderId="18" xfId="0" applyFont="1" applyBorder="1" applyAlignment="1">
      <alignment vertical="top" wrapText="1"/>
    </xf>
    <xf numFmtId="0" fontId="89" fillId="0" borderId="18" xfId="0" applyFont="1" applyBorder="1" applyAlignment="1">
      <alignment horizontal="justify" vertical="top" wrapText="1"/>
    </xf>
    <xf numFmtId="10" fontId="90" fillId="0" borderId="18" xfId="0" applyNumberFormat="1" applyFont="1" applyBorder="1" applyAlignment="1">
      <alignment horizontal="justify" vertical="top" wrapText="1"/>
    </xf>
    <xf numFmtId="171" fontId="90" fillId="0" borderId="18" xfId="44" applyFont="1" applyBorder="1" applyAlignment="1">
      <alignment horizontal="justify" vertical="top" wrapText="1"/>
    </xf>
    <xf numFmtId="0" fontId="0" fillId="0" borderId="0" xfId="0" applyAlignment="1">
      <alignment vertical="top"/>
    </xf>
    <xf numFmtId="0" fontId="91" fillId="0" borderId="0" xfId="0" applyFont="1" applyAlignment="1">
      <alignment vertical="top"/>
    </xf>
    <xf numFmtId="0" fontId="92" fillId="0" borderId="0" xfId="0" applyFont="1" applyAlignment="1">
      <alignment vertical="top"/>
    </xf>
    <xf numFmtId="0" fontId="93" fillId="0" borderId="0" xfId="0" applyFont="1" applyAlignment="1">
      <alignment vertical="top"/>
    </xf>
    <xf numFmtId="2" fontId="25" fillId="0" borderId="0" xfId="61" applyNumberFormat="1" applyFont="1">
      <alignment/>
      <protection/>
    </xf>
    <xf numFmtId="0" fontId="25" fillId="0" borderId="0" xfId="61" applyFont="1">
      <alignment/>
      <protection/>
    </xf>
    <xf numFmtId="2" fontId="27" fillId="0" borderId="0" xfId="61" applyNumberFormat="1" applyFont="1">
      <alignment/>
      <protection/>
    </xf>
    <xf numFmtId="0" fontId="27" fillId="0" borderId="0" xfId="61" applyFont="1">
      <alignment/>
      <protection/>
    </xf>
    <xf numFmtId="2" fontId="26" fillId="0" borderId="0" xfId="61" applyNumberFormat="1" applyFont="1">
      <alignment/>
      <protection/>
    </xf>
    <xf numFmtId="0" fontId="26" fillId="0" borderId="0" xfId="61" applyFont="1">
      <alignment/>
      <protection/>
    </xf>
    <xf numFmtId="0" fontId="28" fillId="0" borderId="19" xfId="61" applyNumberFormat="1" applyFont="1" applyFill="1" applyBorder="1" applyAlignment="1">
      <alignment horizontal="center" wrapText="1"/>
      <protection/>
    </xf>
    <xf numFmtId="0" fontId="28" fillId="0" borderId="18" xfId="61" applyNumberFormat="1" applyFont="1" applyFill="1" applyBorder="1" applyAlignment="1">
      <alignment horizontal="center" wrapText="1"/>
      <protection/>
    </xf>
    <xf numFmtId="0" fontId="28" fillId="0" borderId="20" xfId="61" applyNumberFormat="1" applyFont="1" applyFill="1" applyBorder="1" applyAlignment="1">
      <alignment horizontal="center" wrapText="1"/>
      <protection/>
    </xf>
    <xf numFmtId="2" fontId="28" fillId="0" borderId="0" xfId="61" applyNumberFormat="1" applyFont="1">
      <alignment/>
      <protection/>
    </xf>
    <xf numFmtId="2" fontId="28" fillId="0" borderId="0" xfId="61" applyNumberFormat="1" applyFont="1" applyAlignment="1">
      <alignment horizontal="center"/>
      <protection/>
    </xf>
    <xf numFmtId="0" fontId="28" fillId="0" borderId="0" xfId="61" applyFont="1" applyAlignment="1">
      <alignment horizontal="center"/>
      <protection/>
    </xf>
    <xf numFmtId="0" fontId="28" fillId="0" borderId="0" xfId="61" applyFont="1">
      <alignment/>
      <protection/>
    </xf>
    <xf numFmtId="0" fontId="29" fillId="0" borderId="21" xfId="0" applyFont="1" applyBorder="1" applyAlignment="1">
      <alignment/>
    </xf>
    <xf numFmtId="0" fontId="29" fillId="0" borderId="22" xfId="0" applyFont="1" applyBorder="1" applyAlignment="1">
      <alignment wrapText="1"/>
    </xf>
    <xf numFmtId="0" fontId="0" fillId="0" borderId="22" xfId="0" applyFont="1" applyBorder="1" applyAlignment="1">
      <alignment wrapText="1"/>
    </xf>
    <xf numFmtId="0" fontId="0" fillId="0" borderId="22" xfId="0" applyBorder="1" applyAlignment="1">
      <alignment horizontal="right" wrapText="1"/>
    </xf>
    <xf numFmtId="0" fontId="0" fillId="0" borderId="19" xfId="0" applyBorder="1" applyAlignment="1">
      <alignment/>
    </xf>
    <xf numFmtId="0" fontId="0" fillId="0" borderId="18"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1" fontId="0" fillId="0" borderId="18" xfId="0" applyNumberFormat="1" applyBorder="1" applyAlignment="1">
      <alignment/>
    </xf>
    <xf numFmtId="2" fontId="0" fillId="0" borderId="21" xfId="0" applyNumberFormat="1" applyBorder="1" applyAlignment="1">
      <alignment/>
    </xf>
    <xf numFmtId="0" fontId="29" fillId="0" borderId="22" xfId="0" applyFont="1" applyBorder="1" applyAlignment="1">
      <alignment horizontal="right" wrapText="1"/>
    </xf>
    <xf numFmtId="0" fontId="30" fillId="0" borderId="22" xfId="0" applyFont="1" applyBorder="1" applyAlignment="1">
      <alignment wrapText="1"/>
    </xf>
    <xf numFmtId="0" fontId="29" fillId="0" borderId="0" xfId="0" applyFont="1" applyBorder="1" applyAlignment="1">
      <alignment/>
    </xf>
    <xf numFmtId="0" fontId="29" fillId="0" borderId="19" xfId="0" applyFont="1" applyBorder="1" applyAlignment="1">
      <alignment/>
    </xf>
    <xf numFmtId="0" fontId="29" fillId="0" borderId="18" xfId="0" applyFont="1" applyBorder="1" applyAlignment="1">
      <alignment/>
    </xf>
    <xf numFmtId="0" fontId="29" fillId="0" borderId="20" xfId="0" applyFont="1" applyBorder="1" applyAlignment="1">
      <alignment/>
    </xf>
    <xf numFmtId="0" fontId="29" fillId="0" borderId="22" xfId="0" applyFont="1" applyBorder="1" applyAlignment="1">
      <alignment horizontal="center" wrapText="1"/>
    </xf>
    <xf numFmtId="0" fontId="29" fillId="0" borderId="23" xfId="0" applyFont="1" applyBorder="1" applyAlignment="1">
      <alignment horizontal="right"/>
    </xf>
    <xf numFmtId="0" fontId="0" fillId="0" borderId="18"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192" fontId="0" fillId="0" borderId="21" xfId="0" applyNumberFormat="1" applyBorder="1" applyAlignment="1">
      <alignment/>
    </xf>
    <xf numFmtId="2" fontId="28" fillId="0" borderId="23" xfId="61" applyNumberFormat="1" applyFont="1" applyFill="1" applyBorder="1">
      <alignment/>
      <protection/>
    </xf>
    <xf numFmtId="0" fontId="0" fillId="0" borderId="13" xfId="0" applyBorder="1" applyAlignment="1">
      <alignment/>
    </xf>
    <xf numFmtId="0" fontId="0" fillId="0" borderId="23" xfId="0" applyBorder="1" applyAlignment="1">
      <alignment/>
    </xf>
    <xf numFmtId="0" fontId="29" fillId="0" borderId="24" xfId="0" applyFont="1" applyBorder="1" applyAlignment="1">
      <alignment/>
    </xf>
    <xf numFmtId="0" fontId="29" fillId="0" borderId="0" xfId="0" applyFont="1" applyBorder="1" applyAlignment="1">
      <alignment horizontal="right" wrapText="1"/>
    </xf>
    <xf numFmtId="0" fontId="29" fillId="0" borderId="0" xfId="0" applyFont="1" applyFill="1" applyBorder="1" applyAlignment="1">
      <alignment/>
    </xf>
    <xf numFmtId="2" fontId="28" fillId="0" borderId="18" xfId="61" applyNumberFormat="1" applyFont="1" applyFill="1" applyBorder="1" applyAlignment="1">
      <alignment horizontal="center" vertical="top" wrapText="1"/>
      <protection/>
    </xf>
    <xf numFmtId="0" fontId="31" fillId="0" borderId="18" xfId="60" applyFont="1" applyBorder="1" applyAlignment="1">
      <alignment horizontal="center"/>
      <protection/>
    </xf>
    <xf numFmtId="0" fontId="31" fillId="0" borderId="18" xfId="60" applyFont="1" applyBorder="1" applyAlignment="1">
      <alignment horizontal="left"/>
      <protection/>
    </xf>
    <xf numFmtId="0" fontId="31" fillId="0" borderId="18" xfId="60" applyFont="1" applyBorder="1">
      <alignment/>
      <protection/>
    </xf>
    <xf numFmtId="2" fontId="0" fillId="0" borderId="18" xfId="0" applyNumberFormat="1" applyBorder="1" applyAlignment="1">
      <alignment/>
    </xf>
    <xf numFmtId="2" fontId="0" fillId="0" borderId="0" xfId="0" applyNumberFormat="1" applyAlignment="1">
      <alignment/>
    </xf>
    <xf numFmtId="193" fontId="0" fillId="0" borderId="0" xfId="0" applyNumberFormat="1" applyAlignment="1">
      <alignment/>
    </xf>
    <xf numFmtId="0" fontId="32" fillId="0" borderId="0" xfId="0" applyFont="1" applyAlignment="1">
      <alignment horizontal="left" indent="6"/>
    </xf>
    <xf numFmtId="0" fontId="94" fillId="0" borderId="25" xfId="0" applyFont="1" applyBorder="1" applyAlignment="1">
      <alignment horizontal="center" vertical="top" wrapText="1"/>
    </xf>
    <xf numFmtId="0" fontId="94" fillId="0" borderId="26" xfId="0" applyFont="1" applyBorder="1" applyAlignment="1">
      <alignment horizontal="center" vertical="top" wrapText="1"/>
    </xf>
    <xf numFmtId="0" fontId="32" fillId="0" borderId="0" xfId="0" applyFont="1" applyAlignment="1">
      <alignment/>
    </xf>
    <xf numFmtId="0" fontId="34" fillId="0" borderId="27" xfId="0" applyFont="1" applyBorder="1" applyAlignment="1">
      <alignment vertical="top" wrapText="1"/>
    </xf>
    <xf numFmtId="0" fontId="34" fillId="0" borderId="28" xfId="0" applyFont="1" applyBorder="1" applyAlignment="1">
      <alignment horizontal="center" vertical="top" wrapText="1"/>
    </xf>
    <xf numFmtId="0" fontId="35" fillId="0" borderId="0" xfId="0" applyFont="1" applyAlignment="1">
      <alignment/>
    </xf>
    <xf numFmtId="0" fontId="6" fillId="0" borderId="0" xfId="62" applyFill="1" applyBorder="1" applyAlignment="1">
      <alignment horizontal="left" vertical="top"/>
    </xf>
    <xf numFmtId="0" fontId="36" fillId="0" borderId="18" xfId="62" applyFont="1" applyFill="1" applyBorder="1" applyAlignment="1">
      <alignment horizontal="center" vertical="center" wrapText="1"/>
    </xf>
    <xf numFmtId="0" fontId="88" fillId="0" borderId="18" xfId="62" applyFont="1" applyFill="1" applyBorder="1" applyAlignment="1">
      <alignment horizontal="center" vertical="top" wrapText="1"/>
    </xf>
    <xf numFmtId="0" fontId="36" fillId="0" borderId="18" xfId="62" applyFont="1" applyFill="1" applyBorder="1" applyAlignment="1">
      <alignment horizontal="left" vertical="center" wrapText="1"/>
    </xf>
    <xf numFmtId="0" fontId="88" fillId="0" borderId="18" xfId="62" applyFont="1" applyFill="1" applyBorder="1" applyAlignment="1">
      <alignment horizontal="center" vertical="center" wrapText="1"/>
    </xf>
    <xf numFmtId="0" fontId="36" fillId="0" borderId="18" xfId="62" applyFont="1" applyFill="1" applyBorder="1" applyAlignment="1">
      <alignment horizontal="left" vertical="center" wrapText="1" indent="1"/>
    </xf>
    <xf numFmtId="0" fontId="88" fillId="0" borderId="18" xfId="62" applyFont="1" applyFill="1" applyBorder="1" applyAlignment="1">
      <alignment horizontal="left" vertical="center" wrapText="1"/>
    </xf>
    <xf numFmtId="0" fontId="88" fillId="0" borderId="0" xfId="62" applyFont="1" applyFill="1" applyBorder="1" applyAlignment="1">
      <alignment horizontal="left" vertical="top"/>
    </xf>
    <xf numFmtId="0" fontId="6" fillId="0" borderId="18" xfId="62" applyFill="1" applyBorder="1" applyAlignment="1">
      <alignment horizontal="left" vertical="top"/>
    </xf>
    <xf numFmtId="15" fontId="6" fillId="0" borderId="18" xfId="62" applyNumberFormat="1" applyFill="1" applyBorder="1" applyAlignment="1">
      <alignment horizontal="left" vertical="top"/>
    </xf>
    <xf numFmtId="1" fontId="6" fillId="0" borderId="18" xfId="62" applyNumberFormat="1" applyFill="1" applyBorder="1" applyAlignment="1">
      <alignment horizontal="left" vertical="top"/>
    </xf>
    <xf numFmtId="184" fontId="6" fillId="0" borderId="18" xfId="62" applyNumberFormat="1" applyFill="1" applyBorder="1" applyAlignment="1">
      <alignment horizontal="left" vertical="top"/>
    </xf>
    <xf numFmtId="3" fontId="6" fillId="0" borderId="18" xfId="62" applyNumberFormat="1" applyFill="1" applyBorder="1" applyAlignment="1">
      <alignment horizontal="left" vertical="top"/>
    </xf>
    <xf numFmtId="4" fontId="6" fillId="0" borderId="18" xfId="62" applyNumberFormat="1" applyFill="1" applyBorder="1" applyAlignment="1">
      <alignment horizontal="left" vertical="top"/>
    </xf>
    <xf numFmtId="10" fontId="6" fillId="0" borderId="18" xfId="62" applyNumberFormat="1" applyFill="1" applyBorder="1" applyAlignment="1">
      <alignment horizontal="left" vertical="top"/>
    </xf>
    <xf numFmtId="4" fontId="0" fillId="0" borderId="0" xfId="0" applyNumberFormat="1" applyAlignment="1">
      <alignment/>
    </xf>
    <xf numFmtId="194" fontId="6" fillId="0" borderId="18" xfId="62" applyNumberFormat="1" applyFill="1" applyBorder="1" applyAlignment="1">
      <alignment horizontal="left" vertical="top"/>
    </xf>
    <xf numFmtId="195" fontId="0" fillId="0" borderId="0" xfId="0" applyNumberFormat="1" applyAlignment="1">
      <alignment/>
    </xf>
    <xf numFmtId="0" fontId="32" fillId="0" borderId="0" xfId="0" applyFont="1" applyAlignment="1">
      <alignment horizontal="center"/>
    </xf>
    <xf numFmtId="0" fontId="35" fillId="0" borderId="0" xfId="0" applyFont="1" applyAlignment="1">
      <alignment horizontal="center"/>
    </xf>
    <xf numFmtId="0" fontId="37" fillId="34" borderId="29" xfId="0" applyFont="1" applyFill="1" applyBorder="1" applyAlignment="1">
      <alignment horizontal="center" vertical="center"/>
    </xf>
    <xf numFmtId="0" fontId="38" fillId="34" borderId="29" xfId="0" applyFont="1" applyFill="1" applyBorder="1" applyAlignment="1">
      <alignment horizontal="center" vertical="center" wrapText="1"/>
    </xf>
    <xf numFmtId="195" fontId="38" fillId="34" borderId="29" xfId="0" applyNumberFormat="1" applyFont="1" applyFill="1" applyBorder="1" applyAlignment="1">
      <alignment horizontal="center" vertical="center" wrapText="1"/>
    </xf>
    <xf numFmtId="0" fontId="11" fillId="0" borderId="12" xfId="0" applyFont="1" applyFill="1" applyBorder="1" applyAlignment="1">
      <alignment horizontal="left"/>
    </xf>
    <xf numFmtId="196" fontId="11" fillId="0" borderId="12" xfId="0" applyNumberFormat="1" applyFont="1" applyFill="1" applyBorder="1" applyAlignment="1">
      <alignment horizontal="right"/>
    </xf>
    <xf numFmtId="196" fontId="11" fillId="0" borderId="12" xfId="0" applyNumberFormat="1" applyFont="1" applyFill="1" applyBorder="1" applyAlignment="1">
      <alignment horizontal="right" wrapText="1"/>
    </xf>
    <xf numFmtId="0" fontId="11" fillId="0" borderId="12" xfId="0" applyNumberFormat="1" applyFont="1" applyFill="1" applyBorder="1" applyAlignment="1">
      <alignment horizontal="left" wrapText="1"/>
    </xf>
    <xf numFmtId="0" fontId="11" fillId="0" borderId="12" xfId="0" applyNumberFormat="1" applyFont="1" applyFill="1" applyBorder="1" applyAlignment="1">
      <alignment horizontal="right"/>
    </xf>
    <xf numFmtId="0" fontId="11" fillId="0" borderId="12" xfId="0" applyNumberFormat="1" applyFont="1" applyFill="1" applyBorder="1" applyAlignment="1">
      <alignment horizontal="left"/>
    </xf>
    <xf numFmtId="0" fontId="11" fillId="0" borderId="12" xfId="0" applyNumberFormat="1" applyFont="1" applyFill="1" applyBorder="1" applyAlignment="1">
      <alignment horizontal="center" wrapText="1"/>
    </xf>
    <xf numFmtId="0" fontId="11" fillId="0" borderId="12" xfId="0" applyNumberFormat="1" applyFont="1" applyFill="1" applyBorder="1" applyAlignment="1">
      <alignment horizontal="center"/>
    </xf>
    <xf numFmtId="194" fontId="11" fillId="0" borderId="12" xfId="0" applyNumberFormat="1" applyFont="1" applyFill="1" applyBorder="1" applyAlignment="1">
      <alignment horizontal="right" wrapText="1"/>
    </xf>
    <xf numFmtId="194" fontId="11" fillId="0" borderId="12" xfId="0" applyNumberFormat="1" applyFont="1" applyFill="1" applyBorder="1" applyAlignment="1">
      <alignment horizontal="right"/>
    </xf>
    <xf numFmtId="2" fontId="11" fillId="0" borderId="12" xfId="0" applyNumberFormat="1" applyFont="1" applyFill="1" applyBorder="1" applyAlignment="1">
      <alignment horizontal="right" wrapText="1"/>
    </xf>
    <xf numFmtId="2" fontId="11" fillId="0" borderId="12" xfId="0" applyNumberFormat="1" applyFont="1" applyFill="1" applyBorder="1" applyAlignment="1">
      <alignment horizontal="right"/>
    </xf>
    <xf numFmtId="0" fontId="11" fillId="0" borderId="0" xfId="0" applyFont="1" applyAlignment="1">
      <alignment/>
    </xf>
    <xf numFmtId="195" fontId="11" fillId="0" borderId="0" xfId="0" applyNumberFormat="1" applyFont="1" applyAlignment="1">
      <alignment/>
    </xf>
    <xf numFmtId="183" fontId="11" fillId="0" borderId="0" xfId="0" applyNumberFormat="1" applyFont="1" applyAlignment="1">
      <alignment/>
    </xf>
    <xf numFmtId="0" fontId="11" fillId="0" borderId="0" xfId="0" applyFont="1" applyFill="1" applyAlignment="1">
      <alignment/>
    </xf>
    <xf numFmtId="0" fontId="3" fillId="33" borderId="0" xfId="0" applyFont="1" applyFill="1" applyBorder="1" applyAlignment="1">
      <alignment horizontal="center" wrapText="1"/>
    </xf>
    <xf numFmtId="0" fontId="0" fillId="0" borderId="30" xfId="0" applyFont="1" applyBorder="1" applyAlignment="1">
      <alignment horizontal="center" vertical="center"/>
    </xf>
    <xf numFmtId="0" fontId="0" fillId="0" borderId="31" xfId="0" applyBorder="1" applyAlignment="1">
      <alignment horizontal="left" vertical="top" wrapText="1"/>
    </xf>
    <xf numFmtId="0" fontId="0" fillId="0" borderId="23" xfId="0" applyBorder="1" applyAlignment="1">
      <alignment horizontal="left" vertical="top" wrapText="1"/>
    </xf>
    <xf numFmtId="0" fontId="16" fillId="37" borderId="32" xfId="61" applyFont="1" applyFill="1" applyBorder="1" applyAlignment="1">
      <alignment horizontal="center" vertical="top" wrapText="1"/>
      <protection/>
    </xf>
    <xf numFmtId="0" fontId="16" fillId="37" borderId="33" xfId="61" applyFont="1" applyFill="1" applyBorder="1" applyAlignment="1">
      <alignment horizontal="center" vertical="top" wrapText="1"/>
      <protection/>
    </xf>
    <xf numFmtId="0" fontId="16" fillId="37" borderId="34" xfId="61" applyFont="1" applyFill="1" applyBorder="1" applyAlignment="1">
      <alignment horizontal="center" vertical="top" wrapText="1"/>
      <protection/>
    </xf>
    <xf numFmtId="0" fontId="16" fillId="36" borderId="35" xfId="61" applyFont="1" applyFill="1" applyBorder="1" applyAlignment="1">
      <alignment horizontal="center" vertical="top" wrapText="1"/>
      <protection/>
    </xf>
    <xf numFmtId="0" fontId="16" fillId="36" borderId="36" xfId="61" applyFont="1" applyFill="1" applyBorder="1" applyAlignment="1">
      <alignment horizontal="center" vertical="top" wrapText="1"/>
      <protection/>
    </xf>
    <xf numFmtId="191" fontId="16" fillId="36" borderId="35" xfId="45" applyNumberFormat="1" applyFont="1" applyFill="1" applyBorder="1" applyAlignment="1">
      <alignment horizontal="center" vertical="top" wrapText="1"/>
    </xf>
    <xf numFmtId="191" fontId="16" fillId="36" borderId="36" xfId="45" applyNumberFormat="1" applyFont="1" applyFill="1" applyBorder="1" applyAlignment="1">
      <alignment horizontal="center" vertical="top" wrapText="1"/>
    </xf>
    <xf numFmtId="10" fontId="16" fillId="36" borderId="35" xfId="69" applyNumberFormat="1" applyFont="1" applyFill="1" applyBorder="1" applyAlignment="1">
      <alignment horizontal="center" vertical="top" wrapText="1"/>
    </xf>
    <xf numFmtId="10" fontId="16" fillId="36" borderId="36" xfId="69" applyNumberFormat="1" applyFont="1" applyFill="1" applyBorder="1" applyAlignment="1">
      <alignment horizontal="center" vertical="top" wrapText="1"/>
    </xf>
    <xf numFmtId="0" fontId="14" fillId="0" borderId="0" xfId="61" applyFont="1" applyFill="1" applyBorder="1" applyAlignment="1">
      <alignment horizontal="center" vertical="top" wrapText="1"/>
      <protection/>
    </xf>
    <xf numFmtId="191" fontId="15" fillId="38" borderId="0" xfId="45" applyNumberFormat="1" applyFont="1" applyFill="1" applyBorder="1" applyAlignment="1">
      <alignment horizontal="center" vertical="top" wrapText="1"/>
    </xf>
    <xf numFmtId="0" fontId="88" fillId="0" borderId="0" xfId="0" applyFont="1" applyFill="1" applyBorder="1" applyAlignment="1">
      <alignment horizontal="left" vertical="top" wrapText="1"/>
    </xf>
    <xf numFmtId="0" fontId="92" fillId="0" borderId="0" xfId="0" applyFont="1" applyAlignment="1">
      <alignment horizontal="left" vertical="top" wrapText="1"/>
    </xf>
    <xf numFmtId="0" fontId="0" fillId="0" borderId="0" xfId="0" applyAlignment="1">
      <alignment horizontal="left" vertical="top" wrapText="1"/>
    </xf>
    <xf numFmtId="0" fontId="88" fillId="0" borderId="18" xfId="0" applyFont="1" applyBorder="1" applyAlignment="1">
      <alignment horizontal="center" vertical="top" wrapText="1"/>
    </xf>
    <xf numFmtId="0" fontId="95" fillId="0" borderId="0" xfId="0" applyFont="1" applyBorder="1" applyAlignment="1">
      <alignment horizontal="left" vertical="top"/>
    </xf>
    <xf numFmtId="0" fontId="0" fillId="0" borderId="37"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0" fontId="29" fillId="0" borderId="37" xfId="0" applyFont="1" applyBorder="1" applyAlignment="1">
      <alignment horizontal="center"/>
    </xf>
    <xf numFmtId="0" fontId="29" fillId="0" borderId="31" xfId="0" applyFont="1" applyBorder="1" applyAlignment="1">
      <alignment horizontal="center"/>
    </xf>
    <xf numFmtId="0" fontId="29" fillId="0" borderId="22" xfId="0" applyFont="1" applyBorder="1" applyAlignment="1">
      <alignment horizontal="center"/>
    </xf>
    <xf numFmtId="2" fontId="26" fillId="0" borderId="16" xfId="61" applyNumberFormat="1" applyFont="1" applyFill="1" applyBorder="1" applyAlignment="1">
      <alignment horizontal="center" vertical="top" wrapText="1"/>
      <protection/>
    </xf>
    <xf numFmtId="2" fontId="26" fillId="0" borderId="38" xfId="61" applyNumberFormat="1" applyFont="1" applyFill="1" applyBorder="1" applyAlignment="1">
      <alignment horizontal="center" vertical="top" wrapText="1"/>
      <protection/>
    </xf>
    <xf numFmtId="2" fontId="26" fillId="0" borderId="17" xfId="61" applyNumberFormat="1" applyFont="1" applyFill="1" applyBorder="1" applyAlignment="1">
      <alignment horizontal="center" vertical="top" wrapText="1"/>
      <protection/>
    </xf>
    <xf numFmtId="2" fontId="26" fillId="0" borderId="39" xfId="61" applyNumberFormat="1" applyFont="1" applyFill="1" applyBorder="1" applyAlignment="1">
      <alignment horizontal="center" vertical="top" wrapText="1"/>
      <protection/>
    </xf>
    <xf numFmtId="2" fontId="26" fillId="0" borderId="40" xfId="61" applyNumberFormat="1" applyFont="1" applyFill="1" applyBorder="1" applyAlignment="1">
      <alignment horizontal="center" vertical="top" wrapText="1"/>
      <protection/>
    </xf>
    <xf numFmtId="2" fontId="26" fillId="0" borderId="41" xfId="61" applyNumberFormat="1" applyFont="1" applyFill="1" applyBorder="1" applyAlignment="1">
      <alignment horizontal="center" vertical="top" wrapText="1"/>
      <protection/>
    </xf>
    <xf numFmtId="2" fontId="26" fillId="0" borderId="42" xfId="61" applyNumberFormat="1" applyFont="1" applyFill="1" applyBorder="1" applyAlignment="1">
      <alignment horizontal="center"/>
      <protection/>
    </xf>
    <xf numFmtId="2" fontId="26" fillId="0" borderId="43" xfId="61" applyNumberFormat="1" applyFont="1" applyFill="1" applyBorder="1" applyAlignment="1">
      <alignment horizontal="center"/>
      <protection/>
    </xf>
    <xf numFmtId="2" fontId="26" fillId="0" borderId="44" xfId="61" applyNumberFormat="1" applyFont="1" applyFill="1" applyBorder="1" applyAlignment="1">
      <alignment horizontal="center"/>
      <protection/>
    </xf>
    <xf numFmtId="49" fontId="96" fillId="0" borderId="45" xfId="60" applyNumberFormat="1" applyFont="1" applyFill="1" applyBorder="1" applyAlignment="1">
      <alignment horizontal="center" vertical="center" wrapText="1"/>
      <protection/>
    </xf>
    <xf numFmtId="49" fontId="96" fillId="0" borderId="21" xfId="60" applyNumberFormat="1" applyFont="1" applyFill="1" applyBorder="1" applyAlignment="1">
      <alignment horizontal="center" vertical="center" wrapText="1"/>
      <protection/>
    </xf>
    <xf numFmtId="49" fontId="96" fillId="0" borderId="41" xfId="60" applyNumberFormat="1" applyFont="1" applyFill="1" applyBorder="1" applyAlignment="1">
      <alignment horizontal="center" vertical="center" wrapText="1"/>
      <protection/>
    </xf>
    <xf numFmtId="49" fontId="96" fillId="0" borderId="22" xfId="60" applyNumberFormat="1" applyFont="1" applyFill="1" applyBorder="1" applyAlignment="1">
      <alignment horizontal="center" vertical="center" wrapText="1"/>
      <protection/>
    </xf>
    <xf numFmtId="2" fontId="24" fillId="0" borderId="42" xfId="61" applyNumberFormat="1" applyFont="1" applyFill="1" applyBorder="1" applyAlignment="1">
      <alignment horizontal="center" vertical="top" wrapText="1"/>
      <protection/>
    </xf>
    <xf numFmtId="2" fontId="24" fillId="0" borderId="43" xfId="61" applyNumberFormat="1" applyFont="1" applyFill="1" applyBorder="1" applyAlignment="1">
      <alignment horizontal="center" vertical="top" wrapText="1"/>
      <protection/>
    </xf>
    <xf numFmtId="2" fontId="24" fillId="0" borderId="44" xfId="61" applyNumberFormat="1" applyFont="1" applyFill="1" applyBorder="1" applyAlignment="1">
      <alignment horizontal="center" vertical="top" wrapText="1"/>
      <protection/>
    </xf>
    <xf numFmtId="2" fontId="26" fillId="0" borderId="42" xfId="61" applyNumberFormat="1" applyFont="1" applyFill="1" applyBorder="1" applyAlignment="1">
      <alignment horizontal="center" vertical="top" wrapText="1"/>
      <protection/>
    </xf>
    <xf numFmtId="2" fontId="26" fillId="0" borderId="43" xfId="61" applyNumberFormat="1" applyFont="1" applyFill="1" applyBorder="1" applyAlignment="1">
      <alignment horizontal="center" vertical="top" wrapText="1"/>
      <protection/>
    </xf>
    <xf numFmtId="2" fontId="26" fillId="0" borderId="44" xfId="61" applyNumberFormat="1" applyFont="1" applyFill="1" applyBorder="1" applyAlignment="1">
      <alignment horizontal="center" vertical="top" wrapText="1"/>
      <protection/>
    </xf>
    <xf numFmtId="3" fontId="26" fillId="0" borderId="46" xfId="61" applyNumberFormat="1" applyFont="1" applyFill="1" applyBorder="1" applyAlignment="1">
      <alignment horizontal="center" vertical="center" wrapText="1"/>
      <protection/>
    </xf>
    <xf numFmtId="3" fontId="26" fillId="0" borderId="47" xfId="61" applyNumberFormat="1" applyFont="1" applyFill="1" applyBorder="1" applyAlignment="1">
      <alignment horizontal="center" vertical="center" wrapText="1"/>
      <protection/>
    </xf>
    <xf numFmtId="3" fontId="26" fillId="0" borderId="48" xfId="61" applyNumberFormat="1" applyFont="1" applyFill="1" applyBorder="1" applyAlignment="1">
      <alignment horizontal="center" vertical="center" wrapText="1"/>
      <protection/>
    </xf>
    <xf numFmtId="0" fontId="29" fillId="0" borderId="13" xfId="0" applyFont="1" applyBorder="1" applyAlignment="1">
      <alignment horizontal="center"/>
    </xf>
    <xf numFmtId="0" fontId="29" fillId="0" borderId="23" xfId="0" applyFont="1" applyBorder="1" applyAlignment="1">
      <alignment horizontal="center"/>
    </xf>
    <xf numFmtId="0" fontId="97" fillId="0" borderId="49" xfId="0" applyFont="1" applyBorder="1" applyAlignment="1">
      <alignment horizontal="center" vertical="top" wrapText="1"/>
    </xf>
    <xf numFmtId="0" fontId="97" fillId="0" borderId="50" xfId="0" applyFont="1" applyBorder="1" applyAlignment="1">
      <alignment horizontal="center" vertical="top" wrapText="1"/>
    </xf>
    <xf numFmtId="0" fontId="97" fillId="0" borderId="51" xfId="0" applyFont="1" applyBorder="1" applyAlignment="1">
      <alignment horizontal="center" vertical="top" wrapText="1"/>
    </xf>
    <xf numFmtId="0" fontId="97" fillId="0" borderId="52" xfId="0" applyFont="1" applyBorder="1" applyAlignment="1">
      <alignment horizontal="center" vertical="top" wrapText="1"/>
    </xf>
    <xf numFmtId="0" fontId="32" fillId="0" borderId="53" xfId="0" applyFont="1" applyBorder="1" applyAlignment="1">
      <alignment horizontal="center" vertical="top" wrapText="1"/>
    </xf>
    <xf numFmtId="0" fontId="32" fillId="0" borderId="54" xfId="0" applyFont="1" applyBorder="1" applyAlignment="1">
      <alignment horizontal="center" vertical="top" wrapText="1"/>
    </xf>
    <xf numFmtId="0" fontId="32" fillId="0" borderId="55" xfId="0" applyFont="1" applyBorder="1" applyAlignment="1">
      <alignment horizontal="center" vertical="top" wrapText="1"/>
    </xf>
    <xf numFmtId="0" fontId="34" fillId="0" borderId="56" xfId="0" applyFont="1" applyBorder="1" applyAlignment="1">
      <alignment vertical="top" wrapText="1"/>
    </xf>
    <xf numFmtId="0" fontId="34" fillId="0" borderId="28" xfId="0" applyFont="1" applyBorder="1" applyAlignment="1">
      <alignment vertical="top" wrapText="1"/>
    </xf>
    <xf numFmtId="0" fontId="34" fillId="0" borderId="53" xfId="0" applyFont="1" applyBorder="1" applyAlignment="1">
      <alignment horizontal="center" vertical="top" wrapText="1"/>
    </xf>
    <xf numFmtId="0" fontId="34" fillId="0" borderId="54" xfId="0" applyFont="1" applyBorder="1" applyAlignment="1">
      <alignment horizontal="center" vertical="top" wrapText="1"/>
    </xf>
    <xf numFmtId="0" fontId="34" fillId="0" borderId="55" xfId="0" applyFont="1" applyBorder="1" applyAlignment="1">
      <alignment horizontal="center" vertical="top" wrapText="1"/>
    </xf>
    <xf numFmtId="0" fontId="98" fillId="0" borderId="57" xfId="62" applyFont="1" applyFill="1" applyBorder="1" applyAlignment="1">
      <alignment horizontal="center" vertical="top"/>
    </xf>
    <xf numFmtId="0" fontId="14" fillId="0" borderId="0" xfId="0" applyFont="1" applyFill="1" applyAlignment="1">
      <alignment/>
    </xf>
    <xf numFmtId="187" fontId="14" fillId="0" borderId="0" xfId="44" applyNumberFormat="1" applyFont="1" applyFill="1" applyAlignment="1">
      <alignment/>
    </xf>
    <xf numFmtId="2" fontId="14" fillId="0" borderId="0" xfId="67" applyNumberFormat="1" applyFont="1" applyFill="1" applyAlignment="1">
      <alignment/>
    </xf>
    <xf numFmtId="0" fontId="14" fillId="0" borderId="0" xfId="0" applyFont="1" applyFill="1" applyBorder="1" applyAlignment="1">
      <alignment/>
    </xf>
    <xf numFmtId="10" fontId="14" fillId="0" borderId="0" xfId="67" applyNumberFormat="1" applyFont="1" applyFill="1" applyAlignment="1">
      <alignment/>
    </xf>
    <xf numFmtId="0" fontId="14" fillId="0" borderId="0" xfId="0" applyFont="1" applyAlignment="1">
      <alignment/>
    </xf>
    <xf numFmtId="0" fontId="15" fillId="38" borderId="58" xfId="0" applyFont="1" applyFill="1" applyBorder="1" applyAlignment="1">
      <alignment horizontal="center" vertical="top" wrapText="1"/>
    </xf>
    <xf numFmtId="0" fontId="15" fillId="38" borderId="59" xfId="0" applyFont="1" applyFill="1" applyBorder="1" applyAlignment="1">
      <alignment horizontal="center" vertical="top" wrapText="1"/>
    </xf>
    <xf numFmtId="0" fontId="15" fillId="38" borderId="60" xfId="0" applyFont="1" applyFill="1" applyBorder="1" applyAlignment="1">
      <alignment horizontal="center" vertical="top" wrapText="1"/>
    </xf>
    <xf numFmtId="10" fontId="14" fillId="0" borderId="0" xfId="67" applyNumberFormat="1" applyFont="1" applyAlignment="1">
      <alignment/>
    </xf>
    <xf numFmtId="0" fontId="15" fillId="38" borderId="58" xfId="0" applyFont="1" applyFill="1" applyBorder="1" applyAlignment="1">
      <alignment horizontal="center" vertical="center" wrapText="1"/>
    </xf>
    <xf numFmtId="0" fontId="15" fillId="38" borderId="59" xfId="0" applyFont="1" applyFill="1" applyBorder="1" applyAlignment="1">
      <alignment horizontal="center" vertical="center" wrapText="1"/>
    </xf>
    <xf numFmtId="0" fontId="15" fillId="38" borderId="60" xfId="0" applyFont="1" applyFill="1" applyBorder="1" applyAlignment="1">
      <alignment horizontal="center" vertical="center" wrapText="1"/>
    </xf>
    <xf numFmtId="0" fontId="14" fillId="0" borderId="61" xfId="0" applyFont="1" applyFill="1" applyBorder="1" applyAlignment="1">
      <alignment horizontal="center"/>
    </xf>
    <xf numFmtId="0" fontId="14" fillId="0" borderId="0" xfId="0" applyFont="1" applyFill="1" applyBorder="1" applyAlignment="1">
      <alignment horizontal="center"/>
    </xf>
    <xf numFmtId="0" fontId="14" fillId="0" borderId="62" xfId="0" applyFont="1" applyFill="1" applyBorder="1" applyAlignment="1">
      <alignment horizontal="center"/>
    </xf>
    <xf numFmtId="0" fontId="62" fillId="0" borderId="0" xfId="0" applyFont="1" applyFill="1" applyBorder="1" applyAlignment="1">
      <alignment horizontal="left" vertical="top"/>
    </xf>
    <xf numFmtId="10" fontId="62" fillId="0" borderId="0" xfId="67" applyNumberFormat="1" applyFont="1" applyFill="1" applyBorder="1" applyAlignment="1">
      <alignment horizontal="left" vertical="top"/>
    </xf>
    <xf numFmtId="0" fontId="14" fillId="0" borderId="61" xfId="0" applyFont="1" applyFill="1" applyBorder="1" applyAlignment="1">
      <alignment horizontal="center"/>
    </xf>
    <xf numFmtId="0" fontId="14" fillId="0" borderId="0" xfId="0" applyFont="1" applyFill="1" applyBorder="1" applyAlignment="1">
      <alignment horizontal="center"/>
    </xf>
    <xf numFmtId="2" fontId="14" fillId="0" borderId="62" xfId="67" applyNumberFormat="1" applyFont="1" applyFill="1" applyBorder="1" applyAlignment="1">
      <alignment horizontal="center"/>
    </xf>
    <xf numFmtId="0" fontId="15" fillId="38" borderId="61" xfId="0" applyFont="1" applyFill="1" applyBorder="1" applyAlignment="1">
      <alignment horizontal="center" vertical="top" wrapText="1"/>
    </xf>
    <xf numFmtId="191" fontId="15" fillId="38" borderId="0" xfId="44" applyNumberFormat="1" applyFont="1" applyFill="1" applyBorder="1" applyAlignment="1">
      <alignment horizontal="center" vertical="top" wrapText="1"/>
    </xf>
    <xf numFmtId="191" fontId="15" fillId="38" borderId="0" xfId="44" applyNumberFormat="1" applyFont="1" applyFill="1" applyBorder="1" applyAlignment="1">
      <alignment horizontal="center" vertical="top" wrapText="1"/>
    </xf>
    <xf numFmtId="39" fontId="15" fillId="38" borderId="0" xfId="44" applyNumberFormat="1" applyFont="1" applyFill="1" applyBorder="1" applyAlignment="1">
      <alignment horizontal="center" vertical="top" wrapText="1"/>
    </xf>
    <xf numFmtId="2" fontId="15" fillId="38" borderId="62" xfId="67" applyNumberFormat="1" applyFont="1" applyFill="1" applyBorder="1" applyAlignment="1">
      <alignment horizontal="center" vertical="top" wrapText="1"/>
    </xf>
    <xf numFmtId="171" fontId="15" fillId="0" borderId="0" xfId="44" applyFont="1" applyFill="1" applyBorder="1" applyAlignment="1">
      <alignment horizontal="center" vertical="top" wrapText="1"/>
    </xf>
    <xf numFmtId="10" fontId="14" fillId="0" borderId="0" xfId="0" applyNumberFormat="1" applyFont="1" applyAlignment="1">
      <alignment/>
    </xf>
    <xf numFmtId="0" fontId="14" fillId="0" borderId="61" xfId="0" applyFont="1" applyFill="1" applyBorder="1" applyAlignment="1">
      <alignment/>
    </xf>
    <xf numFmtId="39" fontId="14" fillId="0" borderId="0" xfId="0" applyNumberFormat="1" applyFont="1" applyFill="1" applyBorder="1" applyAlignment="1">
      <alignment/>
    </xf>
    <xf numFmtId="2" fontId="14" fillId="0" borderId="62" xfId="67" applyNumberFormat="1" applyFont="1" applyFill="1" applyBorder="1" applyAlignment="1">
      <alignment/>
    </xf>
    <xf numFmtId="0" fontId="64" fillId="0" borderId="0" xfId="0" applyFont="1" applyFill="1" applyBorder="1" applyAlignment="1">
      <alignment/>
    </xf>
    <xf numFmtId="2" fontId="14" fillId="0" borderId="0" xfId="67" applyNumberFormat="1" applyFont="1" applyFill="1" applyBorder="1" applyAlignment="1">
      <alignment/>
    </xf>
    <xf numFmtId="3" fontId="14" fillId="0" borderId="0" xfId="0" applyNumberFormat="1" applyFont="1" applyFill="1" applyBorder="1" applyAlignment="1">
      <alignment/>
    </xf>
    <xf numFmtId="186" fontId="14" fillId="0" borderId="0" xfId="0" applyNumberFormat="1" applyFont="1" applyFill="1" applyBorder="1" applyAlignment="1">
      <alignment horizontal="right" wrapText="1"/>
    </xf>
    <xf numFmtId="4" fontId="14" fillId="0" borderId="0" xfId="0" applyNumberFormat="1" applyFont="1" applyFill="1" applyAlignment="1">
      <alignment/>
    </xf>
    <xf numFmtId="4" fontId="14" fillId="0" borderId="0" xfId="0" applyNumberFormat="1" applyFont="1" applyFill="1" applyBorder="1" applyAlignment="1">
      <alignment/>
    </xf>
    <xf numFmtId="187" fontId="14" fillId="0" borderId="0" xfId="44" applyNumberFormat="1" applyFont="1" applyFill="1" applyBorder="1" applyAlignment="1">
      <alignment/>
    </xf>
    <xf numFmtId="0" fontId="14" fillId="0" borderId="0" xfId="60" applyFont="1" applyFill="1" applyBorder="1">
      <alignment/>
      <protection/>
    </xf>
    <xf numFmtId="0" fontId="62" fillId="33" borderId="0" xfId="0" applyFont="1" applyFill="1" applyBorder="1" applyAlignment="1">
      <alignment/>
    </xf>
    <xf numFmtId="0" fontId="62" fillId="39" borderId="0" xfId="0" applyFont="1" applyFill="1" applyBorder="1" applyAlignment="1">
      <alignment/>
    </xf>
    <xf numFmtId="39" fontId="62" fillId="39" borderId="0" xfId="0" applyNumberFormat="1" applyFont="1" applyFill="1" applyBorder="1" applyAlignment="1">
      <alignment/>
    </xf>
    <xf numFmtId="186" fontId="64" fillId="40" borderId="0" xfId="0" applyNumberFormat="1" applyFont="1" applyFill="1" applyBorder="1" applyAlignment="1">
      <alignment horizontal="right" wrapText="1"/>
    </xf>
    <xf numFmtId="4" fontId="62" fillId="0" borderId="0" xfId="0" applyNumberFormat="1" applyFont="1" applyFill="1" applyBorder="1" applyAlignment="1">
      <alignment/>
    </xf>
    <xf numFmtId="3" fontId="14" fillId="0" borderId="0" xfId="0" applyNumberFormat="1" applyFont="1" applyFill="1" applyAlignment="1">
      <alignment/>
    </xf>
    <xf numFmtId="0" fontId="62" fillId="0" borderId="0" xfId="0" applyFont="1" applyFill="1" applyBorder="1" applyAlignment="1">
      <alignment/>
    </xf>
    <xf numFmtId="39" fontId="62" fillId="0" borderId="0" xfId="0" applyNumberFormat="1" applyFont="1" applyFill="1" applyBorder="1" applyAlignment="1">
      <alignment/>
    </xf>
    <xf numFmtId="2" fontId="62" fillId="0" borderId="62" xfId="67" applyNumberFormat="1" applyFont="1" applyFill="1" applyBorder="1" applyAlignment="1">
      <alignment/>
    </xf>
    <xf numFmtId="0" fontId="14" fillId="0" borderId="0" xfId="0" applyFont="1" applyBorder="1" applyAlignment="1">
      <alignment/>
    </xf>
    <xf numFmtId="171" fontId="14" fillId="0" borderId="0" xfId="44" applyFont="1" applyFill="1" applyBorder="1" applyAlignment="1">
      <alignment/>
    </xf>
    <xf numFmtId="0" fontId="14" fillId="0" borderId="61" xfId="0" applyFont="1" applyBorder="1" applyAlignment="1">
      <alignment/>
    </xf>
    <xf numFmtId="171" fontId="62" fillId="33" borderId="0" xfId="44" applyFont="1" applyFill="1" applyBorder="1" applyAlignment="1">
      <alignment/>
    </xf>
    <xf numFmtId="197" fontId="62" fillId="33" borderId="0" xfId="0" applyNumberFormat="1" applyFont="1" applyFill="1" applyBorder="1" applyAlignment="1">
      <alignment/>
    </xf>
    <xf numFmtId="0" fontId="15" fillId="38" borderId="0" xfId="0" applyFont="1" applyFill="1" applyBorder="1" applyAlignment="1">
      <alignment/>
    </xf>
    <xf numFmtId="39" fontId="15" fillId="38" borderId="0" xfId="0" applyNumberFormat="1" applyFont="1" applyFill="1" applyBorder="1" applyAlignment="1">
      <alignment/>
    </xf>
    <xf numFmtId="186" fontId="99" fillId="41" borderId="0" xfId="0" applyNumberFormat="1" applyFont="1" applyFill="1" applyBorder="1" applyAlignment="1">
      <alignment horizontal="right" wrapText="1"/>
    </xf>
    <xf numFmtId="0" fontId="15" fillId="0" borderId="0" xfId="0" applyFont="1" applyFill="1" applyBorder="1" applyAlignment="1">
      <alignment/>
    </xf>
    <xf numFmtId="4" fontId="14" fillId="0" borderId="0" xfId="0" applyNumberFormat="1" applyFont="1" applyAlignment="1">
      <alignment/>
    </xf>
    <xf numFmtId="39" fontId="15" fillId="0" borderId="0" xfId="0" applyNumberFormat="1" applyFont="1" applyFill="1" applyBorder="1" applyAlignment="1">
      <alignment/>
    </xf>
    <xf numFmtId="2" fontId="15" fillId="0" borderId="62" xfId="67" applyNumberFormat="1" applyFont="1" applyFill="1" applyBorder="1" applyAlignment="1">
      <alignment/>
    </xf>
    <xf numFmtId="198" fontId="14" fillId="0" borderId="0" xfId="0" applyNumberFormat="1" applyFont="1" applyFill="1" applyAlignment="1">
      <alignment/>
    </xf>
    <xf numFmtId="0" fontId="15" fillId="0" borderId="0" xfId="0" applyFont="1" applyFill="1" applyBorder="1" applyAlignment="1">
      <alignment wrapText="1"/>
    </xf>
    <xf numFmtId="0" fontId="65" fillId="0" borderId="0" xfId="60" applyFont="1" applyFill="1" applyBorder="1">
      <alignment/>
      <protection/>
    </xf>
    <xf numFmtId="2" fontId="14" fillId="0" borderId="63" xfId="67" applyNumberFormat="1" applyFont="1" applyFill="1" applyBorder="1" applyAlignment="1">
      <alignment/>
    </xf>
    <xf numFmtId="0" fontId="14" fillId="0" borderId="0" xfId="62" applyFont="1" applyFill="1" applyBorder="1" applyAlignment="1">
      <alignment wrapText="1"/>
    </xf>
    <xf numFmtId="192" fontId="64" fillId="0" borderId="0" xfId="60" applyNumberFormat="1" applyFont="1" applyFill="1" applyBorder="1" applyAlignment="1">
      <alignment horizontal="right"/>
      <protection/>
    </xf>
    <xf numFmtId="0" fontId="14" fillId="0" borderId="0" xfId="62" applyFont="1" applyFill="1" applyBorder="1">
      <alignment/>
    </xf>
    <xf numFmtId="39" fontId="14" fillId="0" borderId="0" xfId="64" applyFont="1" applyFill="1" applyBorder="1">
      <alignment/>
      <protection/>
    </xf>
    <xf numFmtId="199" fontId="100" fillId="0" borderId="0" xfId="63" applyNumberFormat="1" applyFont="1" applyFill="1" applyBorder="1">
      <alignment/>
      <protection/>
    </xf>
    <xf numFmtId="0" fontId="14" fillId="0" borderId="0" xfId="62" applyFont="1" applyFill="1" applyBorder="1" applyAlignment="1">
      <alignment/>
    </xf>
    <xf numFmtId="200" fontId="14" fillId="0" borderId="0" xfId="44" applyNumberFormat="1" applyFont="1" applyFill="1" applyBorder="1" applyAlignment="1">
      <alignment horizontal="right" vertical="top"/>
    </xf>
    <xf numFmtId="4" fontId="14" fillId="0" borderId="0" xfId="44" applyNumberFormat="1" applyFont="1" applyFill="1" applyBorder="1" applyAlignment="1">
      <alignment horizontal="right" vertical="top"/>
    </xf>
    <xf numFmtId="0" fontId="64" fillId="0" borderId="0" xfId="62" applyFont="1" applyFill="1" applyBorder="1" applyAlignment="1">
      <alignment horizontal="left" vertical="top" indent="3"/>
    </xf>
    <xf numFmtId="0" fontId="64" fillId="0" borderId="0" xfId="60" applyFont="1" applyFill="1" applyBorder="1" applyAlignment="1">
      <alignment horizontal="right" vertical="top"/>
      <protection/>
    </xf>
    <xf numFmtId="2" fontId="64" fillId="0" borderId="63" xfId="67" applyNumberFormat="1" applyFont="1" applyFill="1" applyBorder="1" applyAlignment="1">
      <alignment horizontal="right" vertical="top"/>
    </xf>
    <xf numFmtId="39" fontId="14" fillId="0" borderId="0" xfId="64" applyFont="1" applyFill="1" applyBorder="1" applyAlignment="1">
      <alignment horizontal="left" vertical="top" indent="4"/>
      <protection/>
    </xf>
    <xf numFmtId="2" fontId="14" fillId="0" borderId="63" xfId="67" applyNumberFormat="1" applyFont="1" applyFill="1" applyBorder="1" applyAlignment="1">
      <alignment horizontal="right" vertical="top"/>
    </xf>
    <xf numFmtId="0" fontId="14" fillId="0" borderId="0" xfId="62" applyFont="1" applyFill="1" applyBorder="1" applyAlignment="1">
      <alignment horizontal="left" vertical="top" wrapText="1"/>
    </xf>
    <xf numFmtId="0" fontId="14" fillId="0" borderId="63" xfId="62" applyFont="1" applyFill="1" applyBorder="1" applyAlignment="1">
      <alignment horizontal="left" vertical="top" wrapText="1"/>
    </xf>
    <xf numFmtId="4" fontId="14" fillId="0" borderId="0" xfId="62" applyNumberFormat="1" applyFont="1" applyFill="1" applyBorder="1">
      <alignment/>
    </xf>
    <xf numFmtId="0" fontId="64" fillId="0" borderId="0" xfId="60" applyFont="1" applyFill="1" applyBorder="1">
      <alignment/>
      <protection/>
    </xf>
    <xf numFmtId="0" fontId="14" fillId="0" borderId="13" xfId="0" applyFont="1" applyBorder="1" applyAlignment="1">
      <alignment vertical="top"/>
    </xf>
    <xf numFmtId="0" fontId="14" fillId="0" borderId="31" xfId="0" applyFont="1" applyBorder="1" applyAlignment="1">
      <alignment horizontal="left" vertical="top" wrapText="1"/>
    </xf>
    <xf numFmtId="0" fontId="14" fillId="0" borderId="23" xfId="0" applyFont="1" applyBorder="1" applyAlignment="1">
      <alignment horizontal="left" vertical="top" wrapText="1"/>
    </xf>
    <xf numFmtId="187" fontId="14" fillId="0" borderId="0" xfId="44" applyNumberFormat="1" applyFont="1" applyAlignment="1">
      <alignment/>
    </xf>
    <xf numFmtId="0" fontId="62" fillId="0" borderId="0" xfId="0" applyFont="1" applyBorder="1" applyAlignment="1">
      <alignment horizontal="left" vertical="top"/>
    </xf>
    <xf numFmtId="10" fontId="62" fillId="0" borderId="0" xfId="67" applyNumberFormat="1" applyFont="1" applyBorder="1" applyAlignment="1">
      <alignment horizontal="left" vertical="top"/>
    </xf>
    <xf numFmtId="0" fontId="14" fillId="0" borderId="62" xfId="0" applyFont="1" applyFill="1" applyBorder="1" applyAlignment="1">
      <alignment horizontal="center"/>
    </xf>
    <xf numFmtId="10" fontId="15" fillId="38" borderId="62" xfId="67" applyNumberFormat="1" applyFont="1" applyFill="1" applyBorder="1" applyAlignment="1">
      <alignment horizontal="center" vertical="top" wrapText="1"/>
    </xf>
    <xf numFmtId="10" fontId="62" fillId="0" borderId="62" xfId="0" applyNumberFormat="1" applyFont="1" applyFill="1" applyBorder="1" applyAlignment="1">
      <alignment/>
    </xf>
    <xf numFmtId="39" fontId="14" fillId="0" borderId="0" xfId="0" applyNumberFormat="1" applyFont="1" applyBorder="1" applyAlignment="1">
      <alignment/>
    </xf>
    <xf numFmtId="10" fontId="14" fillId="0" borderId="62" xfId="0" applyNumberFormat="1" applyFont="1" applyBorder="1" applyAlignment="1">
      <alignment/>
    </xf>
    <xf numFmtId="171" fontId="14" fillId="0" borderId="0" xfId="44" applyFont="1" applyBorder="1" applyAlignment="1">
      <alignment/>
    </xf>
    <xf numFmtId="187" fontId="62" fillId="33" borderId="0" xfId="44" applyNumberFormat="1" applyFont="1" applyFill="1" applyBorder="1" applyAlignment="1">
      <alignment/>
    </xf>
    <xf numFmtId="201" fontId="62" fillId="33" borderId="0" xfId="0" applyNumberFormat="1" applyFont="1" applyFill="1" applyBorder="1" applyAlignment="1">
      <alignment/>
    </xf>
    <xf numFmtId="4" fontId="15" fillId="0" borderId="0" xfId="67" applyNumberFormat="1" applyFont="1" applyFill="1" applyBorder="1" applyAlignment="1">
      <alignment/>
    </xf>
    <xf numFmtId="10" fontId="15" fillId="0" borderId="0" xfId="67" applyNumberFormat="1" applyFont="1" applyFill="1" applyBorder="1" applyAlignment="1">
      <alignment/>
    </xf>
    <xf numFmtId="198" fontId="14" fillId="0" borderId="0" xfId="0" applyNumberFormat="1" applyFont="1" applyFill="1" applyBorder="1" applyAlignment="1">
      <alignment/>
    </xf>
    <xf numFmtId="0" fontId="14" fillId="0" borderId="63" xfId="60" applyFont="1" applyBorder="1">
      <alignment/>
      <protection/>
    </xf>
    <xf numFmtId="199" fontId="2" fillId="0" borderId="0" xfId="60" applyNumberFormat="1" applyFont="1" applyBorder="1">
      <alignment/>
      <protection/>
    </xf>
    <xf numFmtId="4" fontId="14" fillId="0" borderId="0" xfId="60" applyNumberFormat="1" applyFont="1" applyFill="1" applyBorder="1">
      <alignment/>
      <protection/>
    </xf>
    <xf numFmtId="187" fontId="14" fillId="0" borderId="0" xfId="44" applyNumberFormat="1" applyFont="1" applyFill="1" applyBorder="1" applyAlignment="1">
      <alignment vertical="top"/>
    </xf>
    <xf numFmtId="0" fontId="64" fillId="0" borderId="63" xfId="60" applyFont="1" applyFill="1" applyBorder="1" applyAlignment="1">
      <alignment horizontal="right" vertical="top"/>
      <protection/>
    </xf>
    <xf numFmtId="200" fontId="14" fillId="0" borderId="63" xfId="44" applyNumberFormat="1" applyFont="1" applyFill="1" applyBorder="1" applyAlignment="1">
      <alignment horizontal="right" vertical="top"/>
    </xf>
    <xf numFmtId="0" fontId="14" fillId="0" borderId="63" xfId="60" applyFont="1" applyFill="1" applyBorder="1">
      <alignment/>
      <protection/>
    </xf>
    <xf numFmtId="10" fontId="14" fillId="0" borderId="0" xfId="68" applyNumberFormat="1" applyFont="1" applyFill="1" applyBorder="1" applyAlignment="1">
      <alignment/>
    </xf>
    <xf numFmtId="10" fontId="14" fillId="0" borderId="0" xfId="68" applyNumberFormat="1" applyFont="1" applyBorder="1" applyAlignment="1">
      <alignment/>
    </xf>
    <xf numFmtId="14" fontId="68" fillId="0" borderId="0" xfId="0" applyNumberFormat="1" applyFont="1" applyFill="1" applyBorder="1" applyAlignment="1">
      <alignment/>
    </xf>
    <xf numFmtId="14" fontId="68" fillId="0" borderId="0" xfId="0" applyNumberFormat="1" applyFont="1" applyFill="1" applyBorder="1" applyAlignment="1">
      <alignment horizontal="center"/>
    </xf>
    <xf numFmtId="187" fontId="68" fillId="0" borderId="0" xfId="44" applyNumberFormat="1" applyFont="1" applyFill="1" applyBorder="1" applyAlignment="1">
      <alignment horizontal="center"/>
    </xf>
    <xf numFmtId="0" fontId="69" fillId="0" borderId="0" xfId="0" applyFont="1" applyFill="1" applyBorder="1" applyAlignment="1">
      <alignment horizontal="right"/>
    </xf>
    <xf numFmtId="10" fontId="14" fillId="0" borderId="62" xfId="68" applyNumberFormat="1" applyFont="1" applyFill="1" applyBorder="1" applyAlignment="1">
      <alignment horizontal="right"/>
    </xf>
    <xf numFmtId="10" fontId="15" fillId="38" borderId="62" xfId="68" applyNumberFormat="1" applyFont="1" applyFill="1" applyBorder="1" applyAlignment="1">
      <alignment horizontal="center" vertical="top" wrapText="1"/>
    </xf>
    <xf numFmtId="10" fontId="14" fillId="0" borderId="0" xfId="0" applyNumberFormat="1" applyFont="1" applyBorder="1" applyAlignment="1">
      <alignment/>
    </xf>
    <xf numFmtId="10" fontId="14" fillId="0" borderId="62" xfId="0" applyNumberFormat="1" applyFont="1" applyFill="1" applyBorder="1" applyAlignment="1">
      <alignment/>
    </xf>
    <xf numFmtId="0" fontId="0" fillId="0" borderId="0" xfId="0" applyFont="1" applyAlignment="1">
      <alignment/>
    </xf>
    <xf numFmtId="10" fontId="14" fillId="0" borderId="62" xfId="0" applyNumberFormat="1" applyFont="1" applyFill="1" applyBorder="1" applyAlignment="1">
      <alignment vertical="top"/>
    </xf>
    <xf numFmtId="39" fontId="62" fillId="33" borderId="0" xfId="0" applyNumberFormat="1" applyFont="1" applyFill="1" applyBorder="1" applyAlignment="1">
      <alignment/>
    </xf>
    <xf numFmtId="4" fontId="14" fillId="0" borderId="0" xfId="0" applyNumberFormat="1" applyFont="1" applyBorder="1" applyAlignment="1">
      <alignment/>
    </xf>
    <xf numFmtId="187" fontId="14" fillId="0" borderId="0" xfId="0" applyNumberFormat="1" applyFont="1" applyBorder="1" applyAlignment="1">
      <alignment/>
    </xf>
    <xf numFmtId="9" fontId="62" fillId="0" borderId="62" xfId="68" applyFont="1" applyFill="1" applyBorder="1" applyAlignment="1">
      <alignment/>
    </xf>
    <xf numFmtId="10" fontId="62" fillId="0" borderId="0" xfId="68" applyNumberFormat="1" applyFont="1" applyFill="1" applyBorder="1" applyAlignment="1">
      <alignment horizontal="left" vertical="top"/>
    </xf>
    <xf numFmtId="202" fontId="62" fillId="33" borderId="0" xfId="0" applyNumberFormat="1" applyFont="1" applyFill="1" applyBorder="1" applyAlignment="1">
      <alignment/>
    </xf>
    <xf numFmtId="39" fontId="64" fillId="39" borderId="0" xfId="0" applyNumberFormat="1" applyFont="1" applyFill="1" applyBorder="1" applyAlignment="1">
      <alignment/>
    </xf>
    <xf numFmtId="10" fontId="15" fillId="0" borderId="62" xfId="68" applyNumberFormat="1" applyFont="1" applyFill="1" applyBorder="1" applyAlignment="1">
      <alignment/>
    </xf>
    <xf numFmtId="4" fontId="64" fillId="0" borderId="0" xfId="62" applyNumberFormat="1" applyFont="1" applyFill="1" applyBorder="1">
      <alignment/>
    </xf>
    <xf numFmtId="187" fontId="64" fillId="0" borderId="0" xfId="44" applyNumberFormat="1" applyFont="1" applyFill="1" applyBorder="1" applyAlignment="1">
      <alignment/>
    </xf>
    <xf numFmtId="200" fontId="64" fillId="0" borderId="0" xfId="46" applyNumberFormat="1" applyFont="1" applyFill="1" applyBorder="1" applyAlignment="1">
      <alignment horizontal="right" vertical="top"/>
    </xf>
    <xf numFmtId="200" fontId="14" fillId="0" borderId="0" xfId="46" applyNumberFormat="1" applyFont="1" applyFill="1" applyBorder="1" applyAlignment="1">
      <alignment/>
    </xf>
    <xf numFmtId="200" fontId="14" fillId="0" borderId="0" xfId="46" applyNumberFormat="1" applyFont="1" applyFill="1" applyBorder="1" applyAlignment="1">
      <alignment horizontal="right" vertical="top"/>
    </xf>
    <xf numFmtId="0" fontId="14" fillId="0" borderId="0" xfId="60" applyFont="1" applyFill="1" applyBorder="1" applyAlignment="1">
      <alignment wrapText="1"/>
      <protection/>
    </xf>
    <xf numFmtId="4" fontId="14" fillId="0" borderId="0" xfId="44" applyNumberFormat="1" applyFont="1" applyFill="1" applyBorder="1" applyAlignment="1">
      <alignment/>
    </xf>
    <xf numFmtId="0" fontId="14" fillId="0" borderId="0" xfId="0" applyFont="1" applyFill="1" applyBorder="1" applyAlignment="1">
      <alignment vertical="top"/>
    </xf>
    <xf numFmtId="10" fontId="14" fillId="0" borderId="0" xfId="68" applyNumberFormat="1" applyFont="1" applyFill="1" applyBorder="1" applyAlignment="1">
      <alignment vertical="top"/>
    </xf>
    <xf numFmtId="4" fontId="14" fillId="0" borderId="0" xfId="0" applyNumberFormat="1" applyFont="1" applyFill="1" applyBorder="1" applyAlignment="1">
      <alignment vertical="top"/>
    </xf>
    <xf numFmtId="0" fontId="14" fillId="0" borderId="0" xfId="0" applyFont="1" applyBorder="1" applyAlignment="1">
      <alignment vertical="top"/>
    </xf>
    <xf numFmtId="10" fontId="14" fillId="0" borderId="0" xfId="68" applyNumberFormat="1" applyFont="1" applyBorder="1" applyAlignment="1">
      <alignment vertical="top"/>
    </xf>
    <xf numFmtId="4" fontId="14" fillId="0" borderId="0" xfId="0" applyNumberFormat="1" applyFont="1" applyBorder="1" applyAlignment="1">
      <alignment vertical="top"/>
    </xf>
    <xf numFmtId="0" fontId="14" fillId="0" borderId="61" xfId="0" applyFont="1" applyFill="1" applyBorder="1" applyAlignment="1">
      <alignment horizontal="center" vertical="top"/>
    </xf>
    <xf numFmtId="0" fontId="14" fillId="0" borderId="0" xfId="0" applyFont="1" applyFill="1" applyBorder="1" applyAlignment="1">
      <alignment horizontal="center" vertical="top"/>
    </xf>
    <xf numFmtId="0" fontId="14" fillId="0" borderId="62" xfId="0" applyFont="1" applyFill="1" applyBorder="1" applyAlignment="1">
      <alignment horizontal="center" vertical="top"/>
    </xf>
    <xf numFmtId="0" fontId="14" fillId="0" borderId="61" xfId="0" applyFont="1" applyFill="1" applyBorder="1" applyAlignment="1">
      <alignment horizontal="center" vertical="top"/>
    </xf>
    <xf numFmtId="0" fontId="14" fillId="0" borderId="0" xfId="0" applyFont="1" applyFill="1" applyBorder="1" applyAlignment="1">
      <alignment horizontal="center" vertical="top"/>
    </xf>
    <xf numFmtId="0" fontId="14" fillId="0" borderId="62" xfId="0" applyFont="1" applyFill="1" applyBorder="1" applyAlignment="1">
      <alignment horizontal="center" vertical="top"/>
    </xf>
    <xf numFmtId="10" fontId="14" fillId="0" borderId="0" xfId="0" applyNumberFormat="1" applyFont="1" applyBorder="1" applyAlignment="1">
      <alignment vertical="top"/>
    </xf>
    <xf numFmtId="10" fontId="14" fillId="0" borderId="0" xfId="0" applyNumberFormat="1" applyFont="1" applyFill="1" applyBorder="1" applyAlignment="1">
      <alignment vertical="top"/>
    </xf>
    <xf numFmtId="0" fontId="15" fillId="0" borderId="61" xfId="0" applyFont="1" applyFill="1" applyBorder="1" applyAlignment="1">
      <alignment horizontal="center" vertical="top" wrapText="1"/>
    </xf>
    <xf numFmtId="191" fontId="15" fillId="0" borderId="0" xfId="44" applyNumberFormat="1" applyFont="1" applyFill="1" applyBorder="1" applyAlignment="1">
      <alignment horizontal="center" vertical="top" wrapText="1"/>
    </xf>
    <xf numFmtId="39" fontId="63" fillId="0" borderId="0" xfId="44" applyNumberFormat="1" applyFont="1" applyFill="1" applyBorder="1" applyAlignment="1">
      <alignment horizontal="center" vertical="top" wrapText="1"/>
    </xf>
    <xf numFmtId="10" fontId="15" fillId="0" borderId="62" xfId="68" applyNumberFormat="1" applyFont="1" applyFill="1" applyBorder="1" applyAlignment="1">
      <alignment horizontal="center" vertical="top" wrapText="1"/>
    </xf>
    <xf numFmtId="0" fontId="14" fillId="0" borderId="61" xfId="0" applyFont="1" applyFill="1" applyBorder="1" applyAlignment="1">
      <alignment vertical="top"/>
    </xf>
    <xf numFmtId="3" fontId="14" fillId="0" borderId="0" xfId="0" applyNumberFormat="1" applyFont="1" applyFill="1" applyBorder="1" applyAlignment="1">
      <alignment vertical="top"/>
    </xf>
    <xf numFmtId="0" fontId="62" fillId="0" borderId="0" xfId="0" applyFont="1" applyFill="1" applyBorder="1" applyAlignment="1">
      <alignment vertical="top"/>
    </xf>
    <xf numFmtId="39" fontId="62" fillId="0" borderId="0" xfId="0" applyNumberFormat="1" applyFont="1" applyFill="1" applyBorder="1" applyAlignment="1">
      <alignment vertical="top"/>
    </xf>
    <xf numFmtId="10" fontId="62" fillId="0" borderId="62" xfId="0" applyNumberFormat="1" applyFont="1" applyFill="1" applyBorder="1" applyAlignment="1">
      <alignment vertical="top"/>
    </xf>
    <xf numFmtId="39" fontId="14" fillId="0" borderId="0" xfId="0" applyNumberFormat="1" applyFont="1" applyFill="1" applyBorder="1" applyAlignment="1">
      <alignment vertical="top"/>
    </xf>
    <xf numFmtId="0" fontId="14" fillId="0" borderId="61" xfId="0" applyFont="1" applyBorder="1" applyAlignment="1">
      <alignment vertical="top"/>
    </xf>
    <xf numFmtId="0" fontId="62" fillId="33" borderId="0" xfId="0" applyFont="1" applyFill="1" applyBorder="1" applyAlignment="1">
      <alignment vertical="top"/>
    </xf>
    <xf numFmtId="171" fontId="62" fillId="33" borderId="0" xfId="44" applyFont="1" applyFill="1" applyBorder="1" applyAlignment="1">
      <alignment vertical="top"/>
    </xf>
    <xf numFmtId="43" fontId="62" fillId="33" borderId="0" xfId="0" applyNumberFormat="1" applyFont="1" applyFill="1" applyBorder="1" applyAlignment="1">
      <alignment vertical="top"/>
    </xf>
    <xf numFmtId="39" fontId="62" fillId="33" borderId="0" xfId="0" applyNumberFormat="1" applyFont="1" applyFill="1" applyBorder="1" applyAlignment="1">
      <alignment vertical="top"/>
    </xf>
    <xf numFmtId="0" fontId="15" fillId="38" borderId="0" xfId="0" applyFont="1" applyFill="1" applyBorder="1" applyAlignment="1">
      <alignment vertical="top"/>
    </xf>
    <xf numFmtId="0" fontId="15" fillId="0" borderId="0" xfId="0" applyFont="1" applyFill="1" applyBorder="1" applyAlignment="1">
      <alignment vertical="top"/>
    </xf>
    <xf numFmtId="39" fontId="15" fillId="0" borderId="0" xfId="0" applyNumberFormat="1" applyFont="1" applyFill="1" applyBorder="1" applyAlignment="1">
      <alignment vertical="top"/>
    </xf>
    <xf numFmtId="10" fontId="15" fillId="0" borderId="62" xfId="68" applyNumberFormat="1" applyFont="1" applyFill="1" applyBorder="1" applyAlignment="1">
      <alignment vertical="top"/>
    </xf>
    <xf numFmtId="198" fontId="14" fillId="0" borderId="0" xfId="0" applyNumberFormat="1" applyFont="1" applyFill="1" applyBorder="1" applyAlignment="1">
      <alignment vertical="top"/>
    </xf>
    <xf numFmtId="187" fontId="14" fillId="0" borderId="0" xfId="44" applyNumberFormat="1" applyFont="1" applyBorder="1" applyAlignment="1">
      <alignment vertical="top"/>
    </xf>
    <xf numFmtId="0" fontId="15" fillId="38" borderId="61" xfId="0" applyFont="1" applyFill="1" applyBorder="1" applyAlignment="1">
      <alignment horizontal="center" vertical="center" wrapText="1"/>
    </xf>
    <xf numFmtId="0" fontId="15" fillId="38" borderId="0" xfId="0" applyFont="1" applyFill="1" applyBorder="1" applyAlignment="1">
      <alignment horizontal="center" vertical="center" wrapText="1"/>
    </xf>
    <xf numFmtId="0" fontId="15" fillId="38" borderId="62" xfId="0" applyFont="1" applyFill="1" applyBorder="1" applyAlignment="1">
      <alignment horizontal="center" vertical="center" wrapText="1"/>
    </xf>
    <xf numFmtId="10" fontId="62" fillId="0" borderId="0" xfId="68" applyNumberFormat="1" applyFont="1" applyBorder="1" applyAlignment="1">
      <alignment horizontal="left" vertical="top"/>
    </xf>
    <xf numFmtId="4" fontId="15" fillId="0" borderId="0" xfId="44" applyNumberFormat="1" applyFont="1" applyFill="1" applyBorder="1" applyAlignment="1">
      <alignment horizontal="center" vertical="top" wrapText="1"/>
    </xf>
    <xf numFmtId="4" fontId="62" fillId="0" borderId="0" xfId="0" applyNumberFormat="1" applyFont="1" applyFill="1" applyBorder="1" applyAlignment="1">
      <alignment vertical="top"/>
    </xf>
    <xf numFmtId="39" fontId="14" fillId="0" borderId="0" xfId="0" applyNumberFormat="1" applyFont="1" applyBorder="1" applyAlignment="1">
      <alignment vertical="top"/>
    </xf>
    <xf numFmtId="10" fontId="14" fillId="0" borderId="62" xfId="0" applyNumberFormat="1" applyFont="1" applyBorder="1" applyAlignment="1">
      <alignment vertical="top"/>
    </xf>
    <xf numFmtId="0" fontId="64" fillId="0" borderId="0" xfId="0" applyFont="1" applyFill="1" applyBorder="1" applyAlignment="1">
      <alignment vertical="top"/>
    </xf>
    <xf numFmtId="187" fontId="62" fillId="33" borderId="0" xfId="44" applyNumberFormat="1" applyFont="1" applyFill="1" applyBorder="1" applyAlignment="1">
      <alignment vertical="top"/>
    </xf>
    <xf numFmtId="39" fontId="15" fillId="38" borderId="0" xfId="0" applyNumberFormat="1" applyFont="1" applyFill="1" applyBorder="1" applyAlignment="1">
      <alignment vertical="top"/>
    </xf>
    <xf numFmtId="4" fontId="15" fillId="0" borderId="0" xfId="0" applyNumberFormat="1" applyFont="1" applyFill="1" applyBorder="1" applyAlignment="1">
      <alignment vertical="top"/>
    </xf>
    <xf numFmtId="187" fontId="101" fillId="0" borderId="0" xfId="44" applyNumberFormat="1" applyFont="1" applyAlignment="1">
      <alignment/>
    </xf>
    <xf numFmtId="0" fontId="14" fillId="0" borderId="62" xfId="0" applyFont="1" applyBorder="1" applyAlignment="1">
      <alignment vertical="top"/>
    </xf>
    <xf numFmtId="171" fontId="62" fillId="0" borderId="0" xfId="44" applyFont="1" applyFill="1" applyBorder="1" applyAlignment="1">
      <alignment/>
    </xf>
    <xf numFmtId="10" fontId="62" fillId="0" borderId="62" xfId="44" applyNumberFormat="1" applyFont="1" applyFill="1" applyBorder="1" applyAlignment="1">
      <alignment/>
    </xf>
    <xf numFmtId="187" fontId="14" fillId="0" borderId="0" xfId="46" applyNumberFormat="1" applyFont="1" applyFill="1" applyBorder="1" applyAlignment="1">
      <alignment/>
    </xf>
    <xf numFmtId="200" fontId="14" fillId="0" borderId="0" xfId="46" applyNumberFormat="1" applyFont="1" applyFill="1" applyBorder="1" applyAlignment="1">
      <alignment horizontal="center" vertical="top"/>
    </xf>
    <xf numFmtId="4" fontId="64" fillId="0" borderId="0" xfId="46" applyNumberFormat="1" applyFont="1" applyFill="1" applyBorder="1" applyAlignment="1">
      <alignment horizontal="right" vertical="top"/>
    </xf>
    <xf numFmtId="0" fontId="64" fillId="0" borderId="0" xfId="62" applyFont="1" applyFill="1" applyBorder="1" applyAlignment="1">
      <alignment horizontal="left" vertical="top"/>
    </xf>
    <xf numFmtId="0" fontId="64" fillId="0" borderId="0" xfId="60" applyFont="1" applyFill="1" applyBorder="1" applyAlignment="1">
      <alignment horizontal="center" vertical="top"/>
      <protection/>
    </xf>
    <xf numFmtId="187" fontId="14" fillId="0" borderId="0" xfId="46" applyNumberFormat="1" applyFont="1" applyFill="1" applyBorder="1" applyAlignment="1">
      <alignment vertical="top"/>
    </xf>
    <xf numFmtId="203" fontId="14" fillId="0" borderId="0" xfId="46" applyNumberFormat="1" applyFont="1" applyFill="1" applyBorder="1" applyAlignment="1">
      <alignment horizontal="right" vertical="top"/>
    </xf>
    <xf numFmtId="203" fontId="14" fillId="0" borderId="63" xfId="46" applyNumberFormat="1" applyFont="1" applyFill="1" applyBorder="1" applyAlignment="1">
      <alignment horizontal="right" vertical="top"/>
    </xf>
    <xf numFmtId="0" fontId="14" fillId="0" borderId="0" xfId="62" applyFont="1" applyFill="1" applyBorder="1" applyAlignment="1">
      <alignment horizontal="left" vertical="top" wrapText="1" indent="4"/>
    </xf>
    <xf numFmtId="0" fontId="14" fillId="0" borderId="63" xfId="62" applyFont="1" applyFill="1" applyBorder="1" applyAlignment="1">
      <alignment horizontal="left" vertical="top" wrapText="1" indent="4"/>
    </xf>
    <xf numFmtId="0" fontId="14" fillId="0" borderId="62" xfId="0" applyFont="1" applyFill="1" applyBorder="1" applyAlignment="1">
      <alignment/>
    </xf>
    <xf numFmtId="187" fontId="0" fillId="0" borderId="0" xfId="0" applyNumberFormat="1" applyAlignment="1">
      <alignment/>
    </xf>
    <xf numFmtId="4" fontId="0" fillId="0" borderId="0" xfId="0" applyNumberFormat="1" applyFill="1" applyAlignment="1">
      <alignment/>
    </xf>
    <xf numFmtId="198" fontId="0" fillId="0" borderId="0" xfId="0" applyNumberFormat="1" applyFill="1" applyAlignment="1">
      <alignment/>
    </xf>
    <xf numFmtId="0" fontId="0" fillId="0" borderId="0" xfId="0" applyFill="1" applyAlignment="1">
      <alignment/>
    </xf>
    <xf numFmtId="192" fontId="14" fillId="0" borderId="0" xfId="60" applyNumberFormat="1" applyFont="1" applyFill="1" applyBorder="1" applyAlignment="1">
      <alignment horizontal="righ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Unaudited Half Yrly - MSIM Copy" xfId="64"/>
    <cellStyle name="Note" xfId="65"/>
    <cellStyle name="Output" xfId="66"/>
    <cellStyle name="Percent" xfId="67"/>
    <cellStyle name="Percent 2" xfId="68"/>
    <cellStyle name="Percent 2 2" xfId="69"/>
    <cellStyle name="Title" xfId="70"/>
    <cellStyle name="Total" xfId="71"/>
    <cellStyle name="Warning Text" xfId="72"/>
  </cellStyles>
  <dxfs count="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495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ACTION_EXTRACT_Trade_Dump_FROM%2001.09.2020%20TILL%2030.09.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sheetName val="Extract Work Book"/>
      <sheetName val="XDO_METADATA"/>
    </sheetNames>
    <sheetDataSet>
      <sheetData sheetId="0">
        <row r="4">
          <cell r="D4">
            <v>44075</v>
          </cell>
        </row>
        <row r="5">
          <cell r="D5">
            <v>44104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140625" style="0" bestFit="1" customWidth="1"/>
    <col min="5" max="5" width="14.00390625" style="0" bestFit="1" customWidth="1"/>
    <col min="6" max="6" width="19.421875" style="0" bestFit="1" customWidth="1"/>
    <col min="7" max="7" width="15.140625" style="0" bestFit="1" customWidth="1"/>
  </cols>
  <sheetData>
    <row r="1" spans="1:7" ht="15">
      <c r="A1" s="1"/>
      <c r="G1" s="2"/>
    </row>
    <row r="2" spans="1:7" ht="15">
      <c r="A2" s="174" t="s">
        <v>88</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8</v>
      </c>
      <c r="C7" s="10" t="s">
        <v>73</v>
      </c>
      <c r="D7" s="10" t="s">
        <v>9</v>
      </c>
      <c r="E7" s="11">
        <v>547</v>
      </c>
      <c r="F7" s="11">
        <v>6941.2754408</v>
      </c>
      <c r="G7" s="21">
        <v>18.451205544254275</v>
      </c>
    </row>
    <row r="8" spans="1:7" ht="15">
      <c r="A8" s="8">
        <v>2</v>
      </c>
      <c r="B8" s="13" t="s">
        <v>10</v>
      </c>
      <c r="C8" s="10" t="s">
        <v>74</v>
      </c>
      <c r="D8" s="10" t="s">
        <v>11</v>
      </c>
      <c r="E8" s="11">
        <v>200</v>
      </c>
      <c r="F8" s="11">
        <v>2532.116857</v>
      </c>
      <c r="G8" s="21">
        <v>6.7308391647966985</v>
      </c>
    </row>
    <row r="9" spans="1:7" ht="15">
      <c r="A9" s="8">
        <v>3</v>
      </c>
      <c r="B9" s="13" t="s">
        <v>12</v>
      </c>
      <c r="C9" s="10" t="s">
        <v>75</v>
      </c>
      <c r="D9" s="10" t="s">
        <v>13</v>
      </c>
      <c r="E9" s="11">
        <v>100</v>
      </c>
      <c r="F9" s="11">
        <v>666.6666704</v>
      </c>
      <c r="G9" s="21">
        <v>1.7721244272704324</v>
      </c>
    </row>
    <row r="10" spans="1:7" ht="15">
      <c r="A10" s="8">
        <v>4</v>
      </c>
      <c r="B10" s="13" t="s">
        <v>14</v>
      </c>
      <c r="C10" s="10" t="s">
        <v>76</v>
      </c>
      <c r="D10" s="10" t="s">
        <v>15</v>
      </c>
      <c r="E10" s="11">
        <v>117143</v>
      </c>
      <c r="F10" s="11">
        <v>462.4065249</v>
      </c>
      <c r="G10" s="42">
        <v>0.012291628276092472</v>
      </c>
    </row>
    <row r="11" spans="1:7" ht="15">
      <c r="A11" s="8"/>
      <c r="B11" s="13"/>
      <c r="C11" s="10"/>
      <c r="D11" s="10"/>
      <c r="E11" s="11"/>
      <c r="F11" s="11"/>
      <c r="G11" s="14"/>
    </row>
    <row r="12" spans="1:7" ht="15">
      <c r="A12" s="8"/>
      <c r="B12" s="9" t="s">
        <v>16</v>
      </c>
      <c r="C12" s="13"/>
      <c r="D12" s="13"/>
      <c r="E12" s="13"/>
      <c r="F12" s="13"/>
      <c r="G12" s="13"/>
    </row>
    <row r="13" spans="1:7" ht="15">
      <c r="A13" s="8">
        <v>5</v>
      </c>
      <c r="B13" s="13" t="s">
        <v>17</v>
      </c>
      <c r="C13" s="10" t="s">
        <v>77</v>
      </c>
      <c r="D13" s="10" t="s">
        <v>18</v>
      </c>
      <c r="E13" s="11">
        <v>580</v>
      </c>
      <c r="F13" s="11">
        <v>5800</v>
      </c>
      <c r="G13" s="21">
        <v>15.417482430914859</v>
      </c>
    </row>
    <row r="14" spans="1:7" ht="15">
      <c r="A14" s="8">
        <v>6</v>
      </c>
      <c r="B14" s="13" t="s">
        <v>19</v>
      </c>
      <c r="C14" s="10" t="s">
        <v>78</v>
      </c>
      <c r="D14" s="10" t="s">
        <v>20</v>
      </c>
      <c r="E14" s="11">
        <v>578</v>
      </c>
      <c r="F14" s="11">
        <v>2527.1462669</v>
      </c>
      <c r="G14" s="21">
        <v>6.717626408669451</v>
      </c>
    </row>
    <row r="15" spans="1:7" ht="15">
      <c r="A15" s="8">
        <v>7</v>
      </c>
      <c r="B15" s="13" t="s">
        <v>21</v>
      </c>
      <c r="C15" s="10" t="s">
        <v>78</v>
      </c>
      <c r="D15" s="10" t="s">
        <v>22</v>
      </c>
      <c r="E15" s="11">
        <v>340</v>
      </c>
      <c r="F15" s="11">
        <v>850</v>
      </c>
      <c r="G15" s="21">
        <v>2.2594586321168326</v>
      </c>
    </row>
    <row r="16" spans="1:7" ht="15">
      <c r="A16" s="8">
        <v>8</v>
      </c>
      <c r="B16" s="13" t="s">
        <v>23</v>
      </c>
      <c r="C16" s="10" t="s">
        <v>78</v>
      </c>
      <c r="D16" s="10" t="s">
        <v>24</v>
      </c>
      <c r="E16" s="11">
        <v>150</v>
      </c>
      <c r="F16" s="11">
        <v>725.718601</v>
      </c>
      <c r="G16" s="21">
        <v>1.9290954794320019</v>
      </c>
    </row>
    <row r="17" spans="1:7" ht="15">
      <c r="A17" s="8">
        <v>9</v>
      </c>
      <c r="B17" s="13" t="s">
        <v>17</v>
      </c>
      <c r="C17" s="10" t="s">
        <v>77</v>
      </c>
      <c r="D17" s="10" t="s">
        <v>25</v>
      </c>
      <c r="E17" s="11">
        <v>35</v>
      </c>
      <c r="F17" s="11">
        <v>350</v>
      </c>
      <c r="G17" s="21">
        <v>0.9303653191069312</v>
      </c>
    </row>
    <row r="18" spans="1:7" ht="26.25">
      <c r="A18" s="8">
        <v>10</v>
      </c>
      <c r="B18" s="13" t="s">
        <v>26</v>
      </c>
      <c r="C18" s="10" t="s">
        <v>79</v>
      </c>
      <c r="D18" s="10" t="s">
        <v>27</v>
      </c>
      <c r="E18" s="11">
        <v>113</v>
      </c>
      <c r="F18" s="11">
        <v>282.499999</v>
      </c>
      <c r="G18" s="21">
        <v>0.7509377191924077</v>
      </c>
    </row>
    <row r="19" spans="1:7" ht="15">
      <c r="A19" s="8">
        <v>11</v>
      </c>
      <c r="B19" s="13" t="s">
        <v>17</v>
      </c>
      <c r="C19" s="10" t="s">
        <v>77</v>
      </c>
      <c r="D19" s="10" t="s">
        <v>28</v>
      </c>
      <c r="E19" s="11">
        <v>25</v>
      </c>
      <c r="F19" s="11">
        <v>250</v>
      </c>
      <c r="G19" s="21">
        <v>0.6645466565049508</v>
      </c>
    </row>
    <row r="20" spans="1:7" ht="15">
      <c r="A20" s="8">
        <v>12</v>
      </c>
      <c r="B20" s="13" t="s">
        <v>29</v>
      </c>
      <c r="C20" s="10" t="s">
        <v>80</v>
      </c>
      <c r="D20" s="10" t="s">
        <v>30</v>
      </c>
      <c r="E20" s="11">
        <v>20960</v>
      </c>
      <c r="F20" s="11">
        <v>209.6000008</v>
      </c>
      <c r="G20" s="21">
        <v>0.5571559189403</v>
      </c>
    </row>
    <row r="21" spans="1:7" ht="15">
      <c r="A21" s="8">
        <v>13</v>
      </c>
      <c r="B21" s="13" t="s">
        <v>17</v>
      </c>
      <c r="C21" s="10" t="s">
        <v>77</v>
      </c>
      <c r="D21" s="10" t="s">
        <v>31</v>
      </c>
      <c r="E21" s="11">
        <v>16</v>
      </c>
      <c r="F21" s="11">
        <v>160</v>
      </c>
      <c r="G21" s="21">
        <v>0.42530986016316846</v>
      </c>
    </row>
    <row r="22" spans="1:7" ht="15">
      <c r="A22" s="8">
        <v>14</v>
      </c>
      <c r="B22" s="13" t="s">
        <v>23</v>
      </c>
      <c r="C22" s="10" t="s">
        <v>78</v>
      </c>
      <c r="D22" s="10" t="s">
        <v>32</v>
      </c>
      <c r="E22" s="11">
        <v>20</v>
      </c>
      <c r="F22" s="11">
        <v>96.5205149</v>
      </c>
      <c r="G22" s="21">
        <v>0.2565695418437251</v>
      </c>
    </row>
    <row r="23" spans="1:7" ht="15">
      <c r="A23" s="8"/>
      <c r="B23" s="13"/>
      <c r="C23" s="10"/>
      <c r="D23" s="10"/>
      <c r="E23" s="11"/>
      <c r="F23" s="11"/>
      <c r="G23" s="21"/>
    </row>
    <row r="24" spans="1:7" ht="15">
      <c r="A24" s="8"/>
      <c r="B24" s="9" t="s">
        <v>85</v>
      </c>
      <c r="C24" s="10"/>
      <c r="D24" s="10"/>
      <c r="E24" s="11"/>
      <c r="F24" s="11"/>
      <c r="G24" s="21"/>
    </row>
    <row r="25" spans="1:7" ht="15">
      <c r="A25" s="8">
        <v>15</v>
      </c>
      <c r="B25" s="13" t="s">
        <v>33</v>
      </c>
      <c r="C25" s="10" t="s">
        <v>34</v>
      </c>
      <c r="D25" s="10" t="s">
        <v>35</v>
      </c>
      <c r="E25" s="11">
        <v>340</v>
      </c>
      <c r="F25" s="11">
        <v>1659.6370386</v>
      </c>
      <c r="G25" s="21">
        <v>4.411624980053632</v>
      </c>
    </row>
    <row r="26" spans="1:7" ht="15">
      <c r="A26" s="8">
        <v>16</v>
      </c>
      <c r="B26" s="13" t="s">
        <v>36</v>
      </c>
      <c r="C26" s="10" t="s">
        <v>37</v>
      </c>
      <c r="D26" s="10" t="s">
        <v>38</v>
      </c>
      <c r="E26" s="11">
        <v>138</v>
      </c>
      <c r="F26" s="11">
        <v>678.454126</v>
      </c>
      <c r="G26" s="21">
        <v>1.8034576841011545</v>
      </c>
    </row>
    <row r="27" spans="1:7" ht="15">
      <c r="A27" s="8">
        <v>17</v>
      </c>
      <c r="B27" s="13" t="s">
        <v>39</v>
      </c>
      <c r="C27" s="10" t="s">
        <v>34</v>
      </c>
      <c r="D27" s="10" t="s">
        <v>40</v>
      </c>
      <c r="E27" s="11">
        <v>135</v>
      </c>
      <c r="F27" s="11">
        <v>664.3777033</v>
      </c>
      <c r="G27" s="21">
        <v>1.7660399255378127</v>
      </c>
    </row>
    <row r="28" spans="1:7" ht="15">
      <c r="A28" s="8">
        <v>18</v>
      </c>
      <c r="B28" s="13" t="s">
        <v>41</v>
      </c>
      <c r="C28" s="10" t="s">
        <v>34</v>
      </c>
      <c r="D28" s="10" t="s">
        <v>42</v>
      </c>
      <c r="E28" s="11">
        <v>134</v>
      </c>
      <c r="F28" s="11">
        <v>656.8819638</v>
      </c>
      <c r="G28" s="21">
        <v>1.7461148510467845</v>
      </c>
    </row>
    <row r="29" spans="1:7" ht="15">
      <c r="A29" s="8"/>
      <c r="B29" s="13"/>
      <c r="C29" s="10"/>
      <c r="D29" s="10"/>
      <c r="E29" s="11"/>
      <c r="F29" s="11"/>
      <c r="G29" s="21"/>
    </row>
    <row r="30" spans="1:7" ht="15">
      <c r="A30" s="8"/>
      <c r="B30" s="9"/>
      <c r="C30" s="10"/>
      <c r="D30" s="10"/>
      <c r="E30" s="11"/>
      <c r="F30" s="11"/>
      <c r="G30" s="21"/>
    </row>
    <row r="31" spans="1:7" ht="15">
      <c r="A31" s="23"/>
      <c r="B31" s="24" t="s">
        <v>43</v>
      </c>
      <c r="C31" s="25"/>
      <c r="D31" s="25"/>
      <c r="E31" s="26"/>
      <c r="F31" s="26">
        <v>25513.3017074</v>
      </c>
      <c r="G31" s="27">
        <v>67.8191173842189</v>
      </c>
    </row>
    <row r="32" spans="1:7" ht="15">
      <c r="A32" s="3"/>
      <c r="B32" s="9" t="s">
        <v>44</v>
      </c>
      <c r="C32" s="4"/>
      <c r="D32" s="4"/>
      <c r="E32" s="5"/>
      <c r="F32" s="40"/>
      <c r="G32" s="7"/>
    </row>
    <row r="33" spans="1:7" ht="15">
      <c r="A33" s="8"/>
      <c r="B33" s="13" t="s">
        <v>44</v>
      </c>
      <c r="C33" s="10"/>
      <c r="D33" s="10"/>
      <c r="E33" s="11"/>
      <c r="F33" s="11">
        <v>11667.0723862</v>
      </c>
      <c r="G33" s="21">
        <v>31.01</v>
      </c>
    </row>
    <row r="34" spans="1:7" ht="15">
      <c r="A34" s="23"/>
      <c r="B34" s="24" t="s">
        <v>43</v>
      </c>
      <c r="C34" s="25"/>
      <c r="D34" s="25"/>
      <c r="E34" s="33"/>
      <c r="F34" s="26">
        <v>11667.072</v>
      </c>
      <c r="G34" s="27">
        <v>31.01</v>
      </c>
    </row>
    <row r="35" spans="1:7" ht="15">
      <c r="A35" s="15"/>
      <c r="B35" s="18" t="s">
        <v>45</v>
      </c>
      <c r="C35" s="16"/>
      <c r="D35" s="16"/>
      <c r="E35" s="17"/>
      <c r="F35" s="19"/>
      <c r="G35" s="20"/>
    </row>
    <row r="36" spans="1:7" ht="15">
      <c r="A36" s="15"/>
      <c r="B36" s="18" t="s">
        <v>46</v>
      </c>
      <c r="C36" s="16"/>
      <c r="D36" s="16"/>
      <c r="E36" s="17"/>
      <c r="F36" s="11">
        <v>439.25729259999935</v>
      </c>
      <c r="G36" s="21">
        <v>1.17</v>
      </c>
    </row>
    <row r="37" spans="1:7" ht="15">
      <c r="A37" s="23"/>
      <c r="B37" s="34" t="s">
        <v>43</v>
      </c>
      <c r="C37" s="25"/>
      <c r="D37" s="25"/>
      <c r="E37" s="33"/>
      <c r="F37" s="26">
        <v>439.25729259999935</v>
      </c>
      <c r="G37" s="27">
        <v>1.17</v>
      </c>
    </row>
    <row r="38" spans="1:7" ht="15">
      <c r="A38" s="35"/>
      <c r="B38" s="37" t="s">
        <v>47</v>
      </c>
      <c r="C38" s="36"/>
      <c r="D38" s="36"/>
      <c r="E38" s="36"/>
      <c r="F38" s="39">
        <v>37619.631</v>
      </c>
      <c r="G38" s="22" t="s">
        <v>48</v>
      </c>
    </row>
    <row r="40" spans="1:7" ht="30" customHeight="1">
      <c r="A40" s="43" t="s">
        <v>95</v>
      </c>
      <c r="B40" s="176" t="s">
        <v>96</v>
      </c>
      <c r="C40" s="176"/>
      <c r="D40" s="176"/>
      <c r="E40" s="176"/>
      <c r="F40" s="176"/>
      <c r="G40" s="177"/>
    </row>
  </sheetData>
  <sheetProtection/>
  <mergeCells count="3">
    <mergeCell ref="A2:G2"/>
    <mergeCell ref="A3:G3"/>
    <mergeCell ref="B40:G40"/>
  </mergeCells>
  <conditionalFormatting sqref="C31:D31 C34:E37 F35">
    <cfRule type="cellIs" priority="1" dxfId="14" operator="lessThan" stopIfTrue="1">
      <formula>0</formula>
    </cfRule>
  </conditionalFormatting>
  <conditionalFormatting sqref="G35">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5:Q77"/>
  <sheetViews>
    <sheetView zoomScalePageLayoutView="0" workbookViewId="0" topLeftCell="C1">
      <selection activeCell="C1" sqref="C1"/>
    </sheetView>
  </sheetViews>
  <sheetFormatPr defaultColWidth="9.140625" defaultRowHeight="15"/>
  <cols>
    <col min="1" max="2" width="10.00390625" style="242" hidden="1" customWidth="1"/>
    <col min="3" max="3" width="7.57421875" style="242" customWidth="1"/>
    <col min="4" max="4" width="58.7109375" style="242" customWidth="1"/>
    <col min="5" max="5" width="22.00390625" style="242" bestFit="1" customWidth="1"/>
    <col min="6" max="6" width="18.421875" style="242" customWidth="1"/>
    <col min="7" max="7" width="18.421875" style="276" customWidth="1"/>
    <col min="8" max="8" width="16.8515625" style="242" customWidth="1"/>
    <col min="9" max="9" width="14.7109375" style="242" customWidth="1"/>
    <col min="10" max="10" width="16.28125" style="242" bestFit="1" customWidth="1"/>
    <col min="11" max="11" width="19.8515625" style="242" hidden="1" customWidth="1"/>
    <col min="12" max="12" width="9.140625" style="344" hidden="1" customWidth="1"/>
    <col min="13" max="13" width="15.7109375" style="242" customWidth="1"/>
    <col min="14" max="14" width="25.57421875" style="242" bestFit="1" customWidth="1"/>
    <col min="15" max="16384" width="9.140625" style="242" customWidth="1"/>
  </cols>
  <sheetData>
    <row r="5" ht="15.75">
      <c r="C5" s="242" t="s">
        <v>112</v>
      </c>
    </row>
    <row r="7" spans="3:13" s="287" customFormat="1" ht="15.75" customHeight="1">
      <c r="C7" s="245" t="s">
        <v>660</v>
      </c>
      <c r="D7" s="246"/>
      <c r="E7" s="246"/>
      <c r="F7" s="246"/>
      <c r="G7" s="246"/>
      <c r="H7" s="246"/>
      <c r="I7" s="247"/>
      <c r="J7" s="242"/>
      <c r="L7" s="345"/>
      <c r="M7" s="242"/>
    </row>
    <row r="8" spans="3:13" s="287" customFormat="1" ht="15.75" customHeight="1">
      <c r="C8" s="249" t="s">
        <v>613</v>
      </c>
      <c r="D8" s="250"/>
      <c r="E8" s="250"/>
      <c r="F8" s="250"/>
      <c r="G8" s="250"/>
      <c r="H8" s="250"/>
      <c r="I8" s="251"/>
      <c r="J8" s="242"/>
      <c r="L8" s="345"/>
      <c r="M8" s="242"/>
    </row>
    <row r="9" spans="3:9" ht="15.75">
      <c r="C9" s="252" t="s">
        <v>614</v>
      </c>
      <c r="D9" s="253"/>
      <c r="E9" s="253"/>
      <c r="F9" s="253"/>
      <c r="G9" s="253"/>
      <c r="H9" s="253"/>
      <c r="I9" s="254"/>
    </row>
    <row r="10" spans="3:9" ht="15.75">
      <c r="C10" s="257"/>
      <c r="D10" s="346"/>
      <c r="E10" s="347"/>
      <c r="F10" s="347"/>
      <c r="G10" s="348"/>
      <c r="H10" s="349"/>
      <c r="I10" s="350"/>
    </row>
    <row r="11" spans="3:13" s="287" customFormat="1" ht="15.75">
      <c r="C11" s="260" t="s">
        <v>1</v>
      </c>
      <c r="D11" s="261" t="s">
        <v>114</v>
      </c>
      <c r="E11" s="261" t="s">
        <v>615</v>
      </c>
      <c r="F11" s="262" t="s">
        <v>4</v>
      </c>
      <c r="G11" s="261" t="s">
        <v>5</v>
      </c>
      <c r="H11" s="263" t="s">
        <v>115</v>
      </c>
      <c r="I11" s="351" t="s">
        <v>116</v>
      </c>
      <c r="J11" s="265"/>
      <c r="K11" s="352"/>
      <c r="L11" s="345"/>
      <c r="M11" s="265"/>
    </row>
    <row r="12" spans="3:13" s="287" customFormat="1" ht="15.75">
      <c r="C12" s="260"/>
      <c r="D12" s="261"/>
      <c r="E12" s="261"/>
      <c r="F12" s="262"/>
      <c r="G12" s="261"/>
      <c r="H12" s="263" t="s">
        <v>616</v>
      </c>
      <c r="I12" s="351"/>
      <c r="J12" s="265"/>
      <c r="K12" s="352"/>
      <c r="L12" s="345"/>
      <c r="M12" s="265"/>
    </row>
    <row r="13" spans="3:9" ht="15.75">
      <c r="C13" s="267"/>
      <c r="H13" s="268"/>
      <c r="I13" s="353"/>
    </row>
    <row r="14" spans="3:9" ht="15.75">
      <c r="C14" s="267"/>
      <c r="D14" s="270" t="s">
        <v>661</v>
      </c>
      <c r="E14" s="354"/>
      <c r="H14" s="268"/>
      <c r="I14" s="355"/>
    </row>
    <row r="15" spans="1:9" ht="15.75">
      <c r="A15" s="242" t="str">
        <f>+$C$7&amp;D15</f>
        <v>IL&amp;FS  Infrastructure Debt Fund Series 2AIL&amp;FS Wind Energy Ltd</v>
      </c>
      <c r="C15" s="267">
        <v>1</v>
      </c>
      <c r="D15" s="242" t="s">
        <v>10</v>
      </c>
      <c r="E15" s="354" t="s">
        <v>74</v>
      </c>
      <c r="F15" s="242" t="s">
        <v>50</v>
      </c>
      <c r="G15" s="276">
        <v>338</v>
      </c>
      <c r="H15" s="268">
        <v>4279.2774883</v>
      </c>
      <c r="I15" s="273">
        <f>H15/$H$53*100</f>
        <v>30.263160603583255</v>
      </c>
    </row>
    <row r="16" spans="3:9" ht="15.75">
      <c r="C16" s="267">
        <v>2</v>
      </c>
      <c r="D16" s="242" t="s">
        <v>12</v>
      </c>
      <c r="E16" s="354" t="s">
        <v>75</v>
      </c>
      <c r="F16" s="242" t="s">
        <v>59</v>
      </c>
      <c r="G16" s="276">
        <v>250</v>
      </c>
      <c r="H16" s="268">
        <v>2500.0000001</v>
      </c>
      <c r="I16" s="273">
        <f>H16/$H$53*100</f>
        <v>17.680064384429663</v>
      </c>
    </row>
    <row r="17" spans="1:9" ht="15.75">
      <c r="A17" s="242" t="str">
        <f aca="true" t="shared" si="0" ref="A17:A22">+$C$7&amp;D17</f>
        <v>IL&amp;FS  Infrastructure Debt Fund Series 2A</v>
      </c>
      <c r="C17" s="267"/>
      <c r="E17" s="354"/>
      <c r="H17" s="268"/>
      <c r="I17" s="273"/>
    </row>
    <row r="18" spans="1:9" ht="15.75">
      <c r="A18" s="242" t="str">
        <f t="shared" si="0"/>
        <v>IL&amp;FS  Infrastructure Debt Fund Series 2ADebt Instrument-Privately Placed-Unlisted</v>
      </c>
      <c r="C18" s="267"/>
      <c r="D18" s="270" t="s">
        <v>16</v>
      </c>
      <c r="E18" s="354"/>
      <c r="H18" s="268"/>
      <c r="I18" s="273"/>
    </row>
    <row r="19" spans="3:9" ht="15.75">
      <c r="C19" s="267">
        <v>3</v>
      </c>
      <c r="D19" s="242" t="s">
        <v>625</v>
      </c>
      <c r="E19" s="354" t="s">
        <v>78</v>
      </c>
      <c r="F19" s="242" t="s">
        <v>24</v>
      </c>
      <c r="G19" s="276">
        <v>334</v>
      </c>
      <c r="H19" s="268">
        <v>1615.7747251</v>
      </c>
      <c r="I19" s="273">
        <f aca="true" t="shared" si="1" ref="I19:I32">H19/$H$53*100</f>
        <v>11.426800467743785</v>
      </c>
    </row>
    <row r="20" spans="1:9" ht="15.75">
      <c r="A20" s="242" t="str">
        <f t="shared" si="0"/>
        <v>IL&amp;FS  Infrastructure Debt Fund Series 2AKanchanjunga Power Company Pvt Ltd</v>
      </c>
      <c r="C20" s="267">
        <v>4</v>
      </c>
      <c r="D20" s="242" t="s">
        <v>52</v>
      </c>
      <c r="E20" s="354" t="s">
        <v>81</v>
      </c>
      <c r="F20" s="242" t="s">
        <v>60</v>
      </c>
      <c r="G20" s="276">
        <v>90</v>
      </c>
      <c r="H20" s="268">
        <v>900.0000025</v>
      </c>
      <c r="I20" s="273">
        <f t="shared" si="1"/>
        <v>6.364823195820151</v>
      </c>
    </row>
    <row r="21" spans="1:9" ht="15.75">
      <c r="A21" s="242" t="str">
        <f t="shared" si="0"/>
        <v>IL&amp;FS  Infrastructure Debt Fund Series 2AGHV Hospitality (India) Pvt Ltd*</v>
      </c>
      <c r="C21" s="267">
        <v>5</v>
      </c>
      <c r="D21" s="242" t="s">
        <v>623</v>
      </c>
      <c r="E21" s="354" t="s">
        <v>78</v>
      </c>
      <c r="F21" s="242" t="s">
        <v>22</v>
      </c>
      <c r="G21" s="276">
        <v>228</v>
      </c>
      <c r="H21" s="268">
        <v>570</v>
      </c>
      <c r="I21" s="273">
        <f t="shared" si="1"/>
        <v>4.0310546794887205</v>
      </c>
    </row>
    <row r="22" spans="1:9" ht="15.75">
      <c r="A22" s="242" t="str">
        <f t="shared" si="0"/>
        <v>IL&amp;FS  Infrastructure Debt Fund Series 2AJanaadhar (India) Private Ltd</v>
      </c>
      <c r="C22" s="267">
        <v>6</v>
      </c>
      <c r="D22" s="242" t="s">
        <v>61</v>
      </c>
      <c r="E22" s="354" t="s">
        <v>86</v>
      </c>
      <c r="F22" s="242" t="s">
        <v>62</v>
      </c>
      <c r="G22" s="276">
        <v>24</v>
      </c>
      <c r="H22" s="268">
        <v>240</v>
      </c>
      <c r="I22" s="273">
        <f t="shared" si="1"/>
        <v>1.697286180837356</v>
      </c>
    </row>
    <row r="23" spans="1:9" ht="15.75">
      <c r="A23" s="242" t="str">
        <f>+$C$7&amp;D23</f>
        <v>IL&amp;FS  Infrastructure Debt Fund Series 2AAbhitech Developers Private Ltd</v>
      </c>
      <c r="C23" s="267">
        <v>7</v>
      </c>
      <c r="D23" s="242" t="s">
        <v>54</v>
      </c>
      <c r="E23" s="354" t="s">
        <v>78</v>
      </c>
      <c r="F23" s="242" t="s">
        <v>55</v>
      </c>
      <c r="G23" s="276">
        <v>16000</v>
      </c>
      <c r="H23" s="268">
        <v>160</v>
      </c>
      <c r="I23" s="273">
        <f t="shared" si="1"/>
        <v>1.1315241205582374</v>
      </c>
    </row>
    <row r="24" spans="1:9" ht="15.75">
      <c r="A24" s="242" t="str">
        <f>+$C$7&amp;D24</f>
        <v>IL&amp;FS  Infrastructure Debt Fund Series 2AKaynes Technology India Private Ltd</v>
      </c>
      <c r="C24" s="267">
        <v>8</v>
      </c>
      <c r="D24" s="242" t="s">
        <v>63</v>
      </c>
      <c r="E24" s="354" t="s">
        <v>83</v>
      </c>
      <c r="F24" s="242" t="s">
        <v>64</v>
      </c>
      <c r="G24" s="276">
        <v>200</v>
      </c>
      <c r="H24" s="268">
        <v>117.4999974</v>
      </c>
      <c r="I24" s="273">
        <f t="shared" si="1"/>
        <v>0.8309630076476887</v>
      </c>
    </row>
    <row r="25" spans="1:9" ht="15.75">
      <c r="A25" s="242" t="str">
        <f>+$C$7&amp;D25</f>
        <v>IL&amp;FS  Infrastructure Debt Fund Series 2ABhilangana Hydro Power Ltd</v>
      </c>
      <c r="C25" s="267">
        <v>9</v>
      </c>
      <c r="D25" s="242" t="s">
        <v>17</v>
      </c>
      <c r="E25" s="354" t="s">
        <v>77</v>
      </c>
      <c r="F25" s="242" t="s">
        <v>31</v>
      </c>
      <c r="G25" s="276">
        <v>11</v>
      </c>
      <c r="H25" s="268">
        <v>110</v>
      </c>
      <c r="I25" s="273">
        <f t="shared" si="1"/>
        <v>0.7779228328837883</v>
      </c>
    </row>
    <row r="26" spans="1:9" ht="15.75">
      <c r="A26" s="242" t="str">
        <f>+$C$7&amp;D26</f>
        <v>IL&amp;FS  Infrastructure Debt Fund Series 2AAbhitech Developers Private Ltd</v>
      </c>
      <c r="C26" s="267">
        <v>10</v>
      </c>
      <c r="D26" s="242" t="s">
        <v>54</v>
      </c>
      <c r="E26" s="354" t="s">
        <v>78</v>
      </c>
      <c r="F26" s="242" t="s">
        <v>56</v>
      </c>
      <c r="G26" s="276">
        <v>10000</v>
      </c>
      <c r="H26" s="268">
        <v>100</v>
      </c>
      <c r="I26" s="273">
        <f t="shared" si="1"/>
        <v>0.7072025753488984</v>
      </c>
    </row>
    <row r="27" spans="1:9" ht="15.75">
      <c r="A27" s="242" t="str">
        <f>+$C$7&amp;D27</f>
        <v>IL&amp;FS  Infrastructure Debt Fund Series 2AJanaadhar (India) Private Ltd</v>
      </c>
      <c r="C27" s="267">
        <v>11</v>
      </c>
      <c r="D27" s="242" t="s">
        <v>61</v>
      </c>
      <c r="E27" s="354" t="s">
        <v>86</v>
      </c>
      <c r="F27" s="242" t="s">
        <v>65</v>
      </c>
      <c r="G27" s="276">
        <v>10</v>
      </c>
      <c r="H27" s="268">
        <v>100</v>
      </c>
      <c r="I27" s="273">
        <f t="shared" si="1"/>
        <v>0.7072025753488984</v>
      </c>
    </row>
    <row r="28" spans="3:9" ht="15.75">
      <c r="C28" s="267">
        <v>12</v>
      </c>
      <c r="D28" s="242" t="s">
        <v>17</v>
      </c>
      <c r="E28" s="354" t="s">
        <v>77</v>
      </c>
      <c r="F28" s="242" t="s">
        <v>28</v>
      </c>
      <c r="G28" s="276">
        <v>8</v>
      </c>
      <c r="H28" s="268">
        <v>80</v>
      </c>
      <c r="I28" s="273">
        <f t="shared" si="1"/>
        <v>0.5657620602791187</v>
      </c>
    </row>
    <row r="29" spans="3:9" ht="15.75">
      <c r="C29" s="267">
        <v>13</v>
      </c>
      <c r="D29" s="242" t="s">
        <v>17</v>
      </c>
      <c r="E29" s="354" t="s">
        <v>77</v>
      </c>
      <c r="F29" s="242" t="s">
        <v>25</v>
      </c>
      <c r="G29" s="276">
        <v>8</v>
      </c>
      <c r="H29" s="268">
        <v>80</v>
      </c>
      <c r="I29" s="273">
        <f t="shared" si="1"/>
        <v>0.5657620602791187</v>
      </c>
    </row>
    <row r="30" spans="3:9" ht="15.75">
      <c r="C30" s="267">
        <v>14</v>
      </c>
      <c r="D30" s="242" t="s">
        <v>26</v>
      </c>
      <c r="E30" s="354" t="s">
        <v>79</v>
      </c>
      <c r="F30" s="242" t="s">
        <v>27</v>
      </c>
      <c r="G30" s="276">
        <v>18</v>
      </c>
      <c r="H30" s="268">
        <v>44.9999951</v>
      </c>
      <c r="I30" s="273">
        <f t="shared" si="1"/>
        <v>0.3182411242540781</v>
      </c>
    </row>
    <row r="31" spans="3:9" ht="15.75">
      <c r="C31" s="267">
        <v>15</v>
      </c>
      <c r="D31" s="242" t="s">
        <v>621</v>
      </c>
      <c r="E31" s="354" t="s">
        <v>78</v>
      </c>
      <c r="F31" s="242" t="s">
        <v>20</v>
      </c>
      <c r="G31" s="276">
        <v>7</v>
      </c>
      <c r="H31" s="268">
        <v>30.6055771</v>
      </c>
      <c r="I31" s="273">
        <f t="shared" si="1"/>
        <v>0.2164434294515927</v>
      </c>
    </row>
    <row r="32" spans="3:9" ht="15.75">
      <c r="C32" s="267">
        <v>16</v>
      </c>
      <c r="D32" s="242" t="s">
        <v>625</v>
      </c>
      <c r="E32" s="354" t="s">
        <v>78</v>
      </c>
      <c r="F32" s="242" t="s">
        <v>32</v>
      </c>
      <c r="G32" s="276">
        <v>5</v>
      </c>
      <c r="H32" s="268">
        <v>24.1277327</v>
      </c>
      <c r="I32" s="273">
        <f t="shared" si="1"/>
        <v>0.1706319470276983</v>
      </c>
    </row>
    <row r="33" spans="3:9" ht="15.75">
      <c r="C33" s="267"/>
      <c r="E33" s="354"/>
      <c r="H33" s="268"/>
      <c r="I33" s="273"/>
    </row>
    <row r="34" spans="3:9" ht="15.75">
      <c r="C34" s="267"/>
      <c r="D34" s="270" t="s">
        <v>85</v>
      </c>
      <c r="E34" s="354"/>
      <c r="H34" s="268"/>
      <c r="I34" s="273"/>
    </row>
    <row r="35" spans="3:9" ht="15.75">
      <c r="C35" s="267">
        <v>17</v>
      </c>
      <c r="D35" s="242" t="s">
        <v>33</v>
      </c>
      <c r="E35" s="354" t="s">
        <v>34</v>
      </c>
      <c r="F35" s="242" t="s">
        <v>35</v>
      </c>
      <c r="G35" s="276">
        <v>79</v>
      </c>
      <c r="H35" s="268">
        <v>385.6215472</v>
      </c>
      <c r="I35" s="273">
        <f>H35/$H$53*100</f>
        <v>2.727125512898668</v>
      </c>
    </row>
    <row r="36" spans="3:9" ht="15.75">
      <c r="C36" s="267">
        <v>18</v>
      </c>
      <c r="D36" s="242" t="s">
        <v>39</v>
      </c>
      <c r="E36" s="354" t="s">
        <v>34</v>
      </c>
      <c r="F36" s="242" t="s">
        <v>40</v>
      </c>
      <c r="G36" s="276">
        <v>41</v>
      </c>
      <c r="H36" s="268">
        <v>201.7739689</v>
      </c>
      <c r="I36" s="273">
        <f>H36/$H$53*100</f>
        <v>1.4269507044444854</v>
      </c>
    </row>
    <row r="37" spans="3:9" ht="15.75">
      <c r="C37" s="267">
        <v>19</v>
      </c>
      <c r="D37" s="242" t="s">
        <v>36</v>
      </c>
      <c r="E37" s="354" t="s">
        <v>37</v>
      </c>
      <c r="F37" s="242" t="s">
        <v>38</v>
      </c>
      <c r="G37" s="276">
        <v>38</v>
      </c>
      <c r="H37" s="268">
        <v>186.8207014</v>
      </c>
      <c r="I37" s="273">
        <f>H37/$H$53*100</f>
        <v>1.3212008115856755</v>
      </c>
    </row>
    <row r="38" spans="3:9" ht="15.75">
      <c r="C38" s="267">
        <v>20</v>
      </c>
      <c r="D38" s="242" t="s">
        <v>41</v>
      </c>
      <c r="E38" s="354" t="s">
        <v>34</v>
      </c>
      <c r="F38" s="242" t="s">
        <v>42</v>
      </c>
      <c r="G38" s="276">
        <v>37</v>
      </c>
      <c r="H38" s="268">
        <v>181.3778557</v>
      </c>
      <c r="I38" s="273">
        <f>H38/$H$53*100</f>
        <v>1.2827088666230086</v>
      </c>
    </row>
    <row r="39" spans="3:9" ht="15.75">
      <c r="C39" s="267"/>
      <c r="E39" s="354"/>
      <c r="H39" s="268"/>
      <c r="I39" s="355"/>
    </row>
    <row r="40" spans="3:17" s="287" customFormat="1" ht="15.75">
      <c r="C40" s="289"/>
      <c r="D40" s="278" t="s">
        <v>43</v>
      </c>
      <c r="E40" s="278"/>
      <c r="F40" s="278"/>
      <c r="G40" s="278"/>
      <c r="H40" s="356">
        <f>SUM(H15:H39)</f>
        <v>11907.879591500001</v>
      </c>
      <c r="I40" s="281">
        <f>H40/H53*100</f>
        <v>84.2128311405339</v>
      </c>
      <c r="J40" s="284"/>
      <c r="L40" s="345"/>
      <c r="M40" s="275"/>
      <c r="N40" s="357"/>
      <c r="O40" s="358"/>
      <c r="Q40" s="358"/>
    </row>
    <row r="41" spans="3:10" ht="15.75">
      <c r="C41" s="267"/>
      <c r="D41" s="284"/>
      <c r="E41" s="284"/>
      <c r="F41" s="284"/>
      <c r="G41" s="284"/>
      <c r="H41" s="285"/>
      <c r="I41" s="359"/>
      <c r="J41" s="284"/>
    </row>
    <row r="42" spans="3:9" ht="15.75">
      <c r="C42" s="267"/>
      <c r="D42" s="270" t="s">
        <v>628</v>
      </c>
      <c r="H42" s="268"/>
      <c r="I42" s="353"/>
    </row>
    <row r="43" spans="2:12" ht="15.75">
      <c r="B43" s="242" t="str">
        <f>+$C$7&amp;D43</f>
        <v>IL&amp;FS  Infrastructure Debt Fund Series 2ATriparty Repo</v>
      </c>
      <c r="C43" s="267"/>
      <c r="D43" s="287" t="s">
        <v>629</v>
      </c>
      <c r="E43" s="288"/>
      <c r="F43" s="288"/>
      <c r="G43" s="288"/>
      <c r="H43" s="268">
        <v>1942.2243663</v>
      </c>
      <c r="I43" s="273">
        <f>H43/$H$53*100</f>
        <v>13.735460737527422</v>
      </c>
      <c r="K43" s="255" t="s">
        <v>653</v>
      </c>
      <c r="L43" s="360" t="s">
        <v>654</v>
      </c>
    </row>
    <row r="44" spans="3:13" s="287" customFormat="1" ht="15.75">
      <c r="C44" s="289"/>
      <c r="D44" s="278" t="s">
        <v>43</v>
      </c>
      <c r="E44" s="278"/>
      <c r="F44" s="278"/>
      <c r="G44" s="278"/>
      <c r="H44" s="290">
        <f>SUM(H43)</f>
        <v>1942.2243663</v>
      </c>
      <c r="I44" s="281">
        <f>I43</f>
        <v>13.735460737527422</v>
      </c>
      <c r="J44" s="284"/>
      <c r="L44" s="345"/>
      <c r="M44" s="242"/>
    </row>
    <row r="45" spans="3:9" ht="15.75">
      <c r="C45" s="267"/>
      <c r="H45" s="268"/>
      <c r="I45" s="353"/>
    </row>
    <row r="46" spans="2:9" ht="15.75">
      <c r="B46" s="242" t="str">
        <f>+$C$7&amp;D46</f>
        <v>IL&amp;FS  Infrastructure Debt Fund Series 2ATriparty Repo Margin</v>
      </c>
      <c r="C46" s="267"/>
      <c r="D46" s="270" t="s">
        <v>630</v>
      </c>
      <c r="H46" s="268">
        <v>12.53899</v>
      </c>
      <c r="I46" s="273">
        <f>H46/$H$53*100</f>
        <v>0.08867606020274084</v>
      </c>
    </row>
    <row r="47" spans="3:13" s="287" customFormat="1" ht="15.75">
      <c r="C47" s="289"/>
      <c r="D47" s="278" t="s">
        <v>43</v>
      </c>
      <c r="E47" s="278"/>
      <c r="F47" s="278"/>
      <c r="G47" s="278"/>
      <c r="H47" s="356">
        <f>H46</f>
        <v>12.53899</v>
      </c>
      <c r="I47" s="281">
        <f>I46</f>
        <v>0.08867606020274084</v>
      </c>
      <c r="J47" s="284"/>
      <c r="L47" s="345"/>
      <c r="M47" s="242"/>
    </row>
    <row r="48" spans="3:9" ht="15.75">
      <c r="C48" s="267"/>
      <c r="H48" s="268"/>
      <c r="I48" s="353"/>
    </row>
    <row r="49" spans="3:9" ht="15.75">
      <c r="C49" s="267"/>
      <c r="D49" s="270" t="s">
        <v>183</v>
      </c>
      <c r="H49" s="268"/>
      <c r="I49" s="353"/>
    </row>
    <row r="50" spans="3:9" ht="15.75">
      <c r="C50" s="267">
        <v>1</v>
      </c>
      <c r="D50" s="242" t="s">
        <v>46</v>
      </c>
      <c r="H50" s="268">
        <f>H52-H51</f>
        <v>-32.480037399999844</v>
      </c>
      <c r="I50" s="273">
        <f>H50/$H$53*100</f>
        <v>-0.22969966096708427</v>
      </c>
    </row>
    <row r="51" spans="2:9" ht="15.75">
      <c r="B51" s="242" t="str">
        <f>+$C$7&amp;D51</f>
        <v>IL&amp;FS  Infrastructure Debt Fund Series 2ACash &amp; Cash Equivalents</v>
      </c>
      <c r="C51" s="267">
        <v>2</v>
      </c>
      <c r="D51" s="242" t="s">
        <v>45</v>
      </c>
      <c r="H51" s="268">
        <v>310.05681589999995</v>
      </c>
      <c r="I51" s="273">
        <f>H51/$H$53*100</f>
        <v>2.1927297870895925</v>
      </c>
    </row>
    <row r="52" spans="3:13" s="287" customFormat="1" ht="15.75">
      <c r="C52" s="289"/>
      <c r="D52" s="278" t="s">
        <v>43</v>
      </c>
      <c r="E52" s="278"/>
      <c r="F52" s="278"/>
      <c r="G52" s="361"/>
      <c r="H52" s="362">
        <v>277.5767785000001</v>
      </c>
      <c r="I52" s="281">
        <f>SUM(I50:I51)</f>
        <v>1.9630301261225083</v>
      </c>
      <c r="J52" s="284"/>
      <c r="L52" s="345"/>
      <c r="M52" s="242"/>
    </row>
    <row r="53" spans="3:14" s="287" customFormat="1" ht="15.75">
      <c r="C53" s="289"/>
      <c r="D53" s="292" t="s">
        <v>47</v>
      </c>
      <c r="E53" s="292"/>
      <c r="F53" s="292"/>
      <c r="G53" s="292"/>
      <c r="H53" s="293">
        <v>14140.22</v>
      </c>
      <c r="I53" s="294">
        <f>I40+I44+I47+I52</f>
        <v>99.99999806438656</v>
      </c>
      <c r="J53" s="295"/>
      <c r="L53" s="345"/>
      <c r="M53" s="242"/>
      <c r="N53" s="357"/>
    </row>
    <row r="54" spans="3:14" ht="15.75">
      <c r="C54" s="267"/>
      <c r="D54" s="295"/>
      <c r="E54" s="295"/>
      <c r="F54" s="295"/>
      <c r="G54" s="295"/>
      <c r="H54" s="297"/>
      <c r="I54" s="363"/>
      <c r="J54" s="295"/>
      <c r="N54" s="336"/>
    </row>
    <row r="55" spans="3:14" ht="15.75">
      <c r="C55" s="267"/>
      <c r="D55" s="364" t="s">
        <v>123</v>
      </c>
      <c r="E55" s="295"/>
      <c r="F55" s="295"/>
      <c r="G55" s="295"/>
      <c r="H55" s="297"/>
      <c r="I55" s="365">
        <v>506250000</v>
      </c>
      <c r="J55" s="295"/>
      <c r="N55" s="336"/>
    </row>
    <row r="56" spans="3:14" ht="15.75">
      <c r="C56" s="267"/>
      <c r="D56" s="364"/>
      <c r="E56" s="295"/>
      <c r="F56" s="295"/>
      <c r="G56" s="295"/>
      <c r="H56" s="297"/>
      <c r="I56" s="365"/>
      <c r="J56" s="295"/>
      <c r="N56" s="336"/>
    </row>
    <row r="57" spans="3:14" ht="15.75">
      <c r="C57" s="267"/>
      <c r="D57" s="305" t="s">
        <v>631</v>
      </c>
      <c r="E57" s="277"/>
      <c r="F57" s="295"/>
      <c r="G57" s="295"/>
      <c r="H57" s="297"/>
      <c r="I57" s="365"/>
      <c r="J57" s="295"/>
      <c r="N57" s="336"/>
    </row>
    <row r="58" spans="3:14" ht="31.5">
      <c r="C58" s="267"/>
      <c r="D58" s="303" t="s">
        <v>632</v>
      </c>
      <c r="E58" s="366" t="s">
        <v>662</v>
      </c>
      <c r="F58" s="295"/>
      <c r="G58" s="295"/>
      <c r="H58" s="297"/>
      <c r="I58" s="365"/>
      <c r="J58" s="295"/>
      <c r="N58" s="336"/>
    </row>
    <row r="59" spans="3:14" ht="15.75">
      <c r="C59" s="267"/>
      <c r="D59" s="305" t="s">
        <v>663</v>
      </c>
      <c r="E59" s="277"/>
      <c r="F59" s="295"/>
      <c r="G59" s="295"/>
      <c r="H59" s="297"/>
      <c r="I59" s="365"/>
      <c r="J59" s="295"/>
      <c r="N59" s="336"/>
    </row>
    <row r="60" spans="3:14" ht="15.75">
      <c r="C60" s="267"/>
      <c r="D60" s="306" t="s">
        <v>635</v>
      </c>
      <c r="E60" s="367">
        <v>927503.9345</v>
      </c>
      <c r="F60" s="295"/>
      <c r="G60" s="295"/>
      <c r="H60" s="297"/>
      <c r="I60" s="365"/>
      <c r="J60" s="295"/>
      <c r="N60" s="336"/>
    </row>
    <row r="61" spans="3:14" ht="15.75">
      <c r="C61" s="267"/>
      <c r="D61" s="305" t="s">
        <v>664</v>
      </c>
      <c r="E61" s="277"/>
      <c r="F61" s="295"/>
      <c r="G61" s="295"/>
      <c r="H61" s="297"/>
      <c r="I61" s="365"/>
      <c r="J61" s="295"/>
      <c r="N61" s="336"/>
    </row>
    <row r="62" spans="3:14" ht="15.75">
      <c r="C62" s="267"/>
      <c r="D62" s="306" t="s">
        <v>635</v>
      </c>
      <c r="E62" s="367">
        <v>837938.9467</v>
      </c>
      <c r="F62" s="295"/>
      <c r="G62" s="295"/>
      <c r="H62" s="297"/>
      <c r="I62" s="365"/>
      <c r="J62" s="295"/>
      <c r="N62" s="336"/>
    </row>
    <row r="63" spans="3:14" ht="15.75">
      <c r="C63" s="267"/>
      <c r="D63" s="308" t="s">
        <v>665</v>
      </c>
      <c r="E63" s="368" t="s">
        <v>639</v>
      </c>
      <c r="F63" s="295"/>
      <c r="G63" s="295"/>
      <c r="H63" s="297"/>
      <c r="I63" s="365"/>
      <c r="J63" s="295"/>
      <c r="N63" s="336"/>
    </row>
    <row r="64" spans="3:14" ht="15.75">
      <c r="C64" s="267"/>
      <c r="D64" s="308" t="s">
        <v>666</v>
      </c>
      <c r="E64" s="368" t="s">
        <v>639</v>
      </c>
      <c r="F64" s="295"/>
      <c r="G64" s="295"/>
      <c r="H64" s="297"/>
      <c r="I64" s="365"/>
      <c r="J64" s="295"/>
      <c r="N64" s="336"/>
    </row>
    <row r="65" spans="3:14" ht="31.5">
      <c r="C65" s="267"/>
      <c r="D65" s="303" t="s">
        <v>667</v>
      </c>
      <c r="E65" s="368" t="s">
        <v>639</v>
      </c>
      <c r="F65" s="295"/>
      <c r="G65" s="295"/>
      <c r="H65" s="297"/>
      <c r="I65" s="365"/>
      <c r="J65" s="295"/>
      <c r="N65" s="336"/>
    </row>
    <row r="66" spans="3:14" ht="15.75">
      <c r="C66" s="267"/>
      <c r="D66" s="308" t="s">
        <v>642</v>
      </c>
      <c r="E66" s="368" t="s">
        <v>639</v>
      </c>
      <c r="F66" s="295"/>
      <c r="G66" s="295"/>
      <c r="H66" s="297"/>
      <c r="I66" s="365"/>
      <c r="J66" s="295"/>
      <c r="N66" s="336"/>
    </row>
    <row r="67" spans="3:14" ht="31.5">
      <c r="C67" s="267"/>
      <c r="D67" s="369" t="s">
        <v>668</v>
      </c>
      <c r="E67" s="368" t="s">
        <v>263</v>
      </c>
      <c r="F67" s="295"/>
      <c r="G67" s="295"/>
      <c r="H67" s="297"/>
      <c r="I67" s="365"/>
      <c r="J67" s="295"/>
      <c r="N67" s="336"/>
    </row>
    <row r="68" spans="3:14" ht="15.75">
      <c r="C68" s="267"/>
      <c r="D68" s="305" t="s">
        <v>645</v>
      </c>
      <c r="E68" s="368" t="s">
        <v>263</v>
      </c>
      <c r="F68" s="295"/>
      <c r="G68" s="295"/>
      <c r="H68" s="297"/>
      <c r="I68" s="365"/>
      <c r="J68" s="295"/>
      <c r="N68" s="336"/>
    </row>
    <row r="69" spans="3:14" ht="15.75">
      <c r="C69" s="267"/>
      <c r="D69" s="318" t="s">
        <v>650</v>
      </c>
      <c r="E69" s="368"/>
      <c r="F69" s="295"/>
      <c r="G69" s="295"/>
      <c r="H69" s="297"/>
      <c r="I69" s="365"/>
      <c r="J69" s="295"/>
      <c r="N69" s="336"/>
    </row>
    <row r="70" spans="3:14" ht="15.75">
      <c r="C70" s="267"/>
      <c r="D70" s="277" t="s">
        <v>669</v>
      </c>
      <c r="E70" s="277"/>
      <c r="F70" s="295"/>
      <c r="G70" s="295"/>
      <c r="H70" s="297"/>
      <c r="I70" s="365"/>
      <c r="J70" s="295"/>
      <c r="N70" s="336"/>
    </row>
    <row r="71" spans="3:14" ht="15.75">
      <c r="C71" s="267"/>
      <c r="D71" s="277"/>
      <c r="E71" s="277"/>
      <c r="F71" s="295"/>
      <c r="G71" s="295"/>
      <c r="H71" s="297"/>
      <c r="I71" s="365"/>
      <c r="J71" s="295"/>
      <c r="N71" s="336"/>
    </row>
    <row r="72" spans="3:14" ht="15.75">
      <c r="C72" s="267"/>
      <c r="D72" s="319" t="s">
        <v>651</v>
      </c>
      <c r="E72" s="277"/>
      <c r="F72" s="295"/>
      <c r="G72" s="295"/>
      <c r="H72" s="297"/>
      <c r="I72" s="365"/>
      <c r="J72" s="295"/>
      <c r="N72" s="336"/>
    </row>
    <row r="73" spans="3:14" ht="15.75">
      <c r="C73" s="267"/>
      <c r="D73" s="364"/>
      <c r="E73" s="295"/>
      <c r="F73" s="295"/>
      <c r="G73" s="295"/>
      <c r="H73" s="297"/>
      <c r="I73" s="365"/>
      <c r="J73" s="295"/>
      <c r="N73" s="336"/>
    </row>
    <row r="74" spans="3:9" ht="33.75" customHeight="1">
      <c r="C74" s="320" t="s">
        <v>95</v>
      </c>
      <c r="D74" s="321" t="s">
        <v>96</v>
      </c>
      <c r="E74" s="321"/>
      <c r="F74" s="321"/>
      <c r="G74" s="321"/>
      <c r="H74" s="321"/>
      <c r="I74" s="322"/>
    </row>
    <row r="76" spans="7:8" ht="15.75" hidden="1">
      <c r="G76" s="370">
        <v>1576757819.92</v>
      </c>
      <c r="H76" s="275">
        <v>15767.578199200001</v>
      </c>
    </row>
    <row r="77" ht="15.75" hidden="1">
      <c r="H77" s="275">
        <v>1293.2040998999983</v>
      </c>
    </row>
  </sheetData>
  <sheetProtection/>
  <mergeCells count="9">
    <mergeCell ref="D74:I74"/>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79"/>
  <sheetViews>
    <sheetView zoomScalePageLayoutView="0" workbookViewId="0" topLeftCell="C1">
      <selection activeCell="C1" sqref="C1"/>
    </sheetView>
  </sheetViews>
  <sheetFormatPr defaultColWidth="9.140625" defaultRowHeight="15"/>
  <cols>
    <col min="1" max="2" width="12.00390625" style="371" hidden="1" customWidth="1"/>
    <col min="3" max="3" width="7.57421875" style="371" customWidth="1"/>
    <col min="4" max="4" width="58.140625" style="371" customWidth="1"/>
    <col min="5" max="6" width="17.28125" style="371" customWidth="1"/>
    <col min="7" max="7" width="13.421875" style="371" bestFit="1" customWidth="1"/>
    <col min="8" max="8" width="16.8515625" style="371" customWidth="1"/>
    <col min="9" max="9" width="14.7109375" style="371" customWidth="1"/>
    <col min="10" max="10" width="14.57421875" style="371" customWidth="1"/>
    <col min="11" max="11" width="17.421875" style="371" hidden="1" customWidth="1"/>
    <col min="12" max="12" width="9.140625" style="372" hidden="1" customWidth="1"/>
    <col min="13" max="15" width="15.140625" style="371" hidden="1" customWidth="1"/>
    <col min="16" max="17" width="0" style="371" hidden="1" customWidth="1"/>
    <col min="18" max="18" width="23.421875" style="373" bestFit="1" customWidth="1"/>
    <col min="19" max="19" width="24.421875" style="371" bestFit="1" customWidth="1"/>
    <col min="20" max="21" width="9.28125" style="371" bestFit="1" customWidth="1"/>
    <col min="22" max="16384" width="9.140625" style="371" customWidth="1"/>
  </cols>
  <sheetData>
    <row r="1" ht="15.75">
      <c r="G1" s="340"/>
    </row>
    <row r="2" ht="15.75">
      <c r="G2" s="340"/>
    </row>
    <row r="3" ht="15.75">
      <c r="G3" s="340"/>
    </row>
    <row r="4" ht="15.75">
      <c r="G4" s="340"/>
    </row>
    <row r="5" spans="3:7" ht="15.75">
      <c r="C5" s="242" t="s">
        <v>112</v>
      </c>
      <c r="G5" s="340"/>
    </row>
    <row r="6" spans="3:18" s="374" customFormat="1" ht="15.75" customHeight="1">
      <c r="C6" s="245" t="s">
        <v>670</v>
      </c>
      <c r="D6" s="246"/>
      <c r="E6" s="246"/>
      <c r="F6" s="246"/>
      <c r="G6" s="246"/>
      <c r="H6" s="246"/>
      <c r="I6" s="247"/>
      <c r="J6" s="371"/>
      <c r="L6" s="375"/>
      <c r="M6" s="371"/>
      <c r="R6" s="376"/>
    </row>
    <row r="7" spans="3:18" s="374" customFormat="1" ht="15.75" customHeight="1">
      <c r="C7" s="249" t="s">
        <v>613</v>
      </c>
      <c r="D7" s="250"/>
      <c r="E7" s="250"/>
      <c r="F7" s="250"/>
      <c r="G7" s="250"/>
      <c r="H7" s="250"/>
      <c r="I7" s="251"/>
      <c r="J7" s="371"/>
      <c r="L7" s="375"/>
      <c r="M7" s="371"/>
      <c r="R7" s="376"/>
    </row>
    <row r="8" spans="3:12" ht="15.75">
      <c r="C8" s="377" t="s">
        <v>614</v>
      </c>
      <c r="D8" s="378"/>
      <c r="E8" s="378"/>
      <c r="F8" s="378"/>
      <c r="G8" s="378"/>
      <c r="H8" s="378"/>
      <c r="I8" s="379"/>
      <c r="K8" s="255"/>
      <c r="L8" s="360"/>
    </row>
    <row r="9" spans="3:12" ht="15.75">
      <c r="C9" s="380"/>
      <c r="D9" s="381"/>
      <c r="E9" s="381"/>
      <c r="F9" s="381"/>
      <c r="G9" s="381"/>
      <c r="H9" s="381"/>
      <c r="I9" s="382"/>
      <c r="K9" s="255"/>
      <c r="L9" s="360"/>
    </row>
    <row r="10" spans="3:18" s="374" customFormat="1" ht="15.75" customHeight="1">
      <c r="C10" s="260" t="s">
        <v>1</v>
      </c>
      <c r="D10" s="261" t="s">
        <v>114</v>
      </c>
      <c r="E10" s="261" t="s">
        <v>615</v>
      </c>
      <c r="F10" s="262" t="s">
        <v>4</v>
      </c>
      <c r="G10" s="261" t="s">
        <v>5</v>
      </c>
      <c r="H10" s="263" t="s">
        <v>115</v>
      </c>
      <c r="I10" s="351" t="s">
        <v>116</v>
      </c>
      <c r="J10" s="265"/>
      <c r="K10" s="383"/>
      <c r="L10" s="375"/>
      <c r="M10" s="265"/>
      <c r="R10" s="376"/>
    </row>
    <row r="11" spans="3:11" ht="15.75">
      <c r="C11" s="260"/>
      <c r="D11" s="261"/>
      <c r="E11" s="261"/>
      <c r="F11" s="262"/>
      <c r="G11" s="261"/>
      <c r="H11" s="263" t="s">
        <v>616</v>
      </c>
      <c r="I11" s="351"/>
      <c r="K11" s="384"/>
    </row>
    <row r="12" spans="3:11" ht="15.75">
      <c r="C12" s="385"/>
      <c r="D12" s="386"/>
      <c r="E12" s="386"/>
      <c r="F12" s="386"/>
      <c r="G12" s="386"/>
      <c r="H12" s="387"/>
      <c r="I12" s="388"/>
      <c r="K12" s="384"/>
    </row>
    <row r="13" spans="3:9" ht="15.75">
      <c r="C13" s="267"/>
      <c r="D13" s="270" t="s">
        <v>661</v>
      </c>
      <c r="E13" s="354"/>
      <c r="F13" s="242"/>
      <c r="G13" s="276"/>
      <c r="H13" s="268"/>
      <c r="I13" s="355"/>
    </row>
    <row r="14" spans="1:9" ht="15.75">
      <c r="A14" s="371" t="str">
        <f>+$C$6&amp;D14</f>
        <v>IL&amp;FS  Infrastructure Debt Fund Series 2BIL&amp;FS Wind Energy Ltd</v>
      </c>
      <c r="B14" s="371" t="e">
        <f>+vl</f>
        <v>#NAME?</v>
      </c>
      <c r="C14" s="267">
        <v>1</v>
      </c>
      <c r="D14" s="242" t="s">
        <v>10</v>
      </c>
      <c r="E14" s="354" t="s">
        <v>74</v>
      </c>
      <c r="F14" s="242" t="s">
        <v>50</v>
      </c>
      <c r="G14" s="276">
        <v>206</v>
      </c>
      <c r="H14" s="268">
        <v>2608.0803627</v>
      </c>
      <c r="I14" s="273">
        <v>10.941612365973572</v>
      </c>
    </row>
    <row r="15" spans="1:9" ht="15.75">
      <c r="A15" s="371" t="str">
        <f aca="true" t="shared" si="0" ref="A15:A29">+$C$6&amp;D15</f>
        <v>IL&amp;FS  Infrastructure Debt Fund Series 2BShrem Tollway Pvt Ltd</v>
      </c>
      <c r="C15" s="267">
        <v>2</v>
      </c>
      <c r="D15" s="242" t="s">
        <v>12</v>
      </c>
      <c r="E15" s="354" t="s">
        <v>75</v>
      </c>
      <c r="F15" s="242" t="s">
        <v>66</v>
      </c>
      <c r="G15" s="276">
        <v>250</v>
      </c>
      <c r="H15" s="268">
        <v>2500.0000001</v>
      </c>
      <c r="I15" s="273">
        <v>10.48818560472193</v>
      </c>
    </row>
    <row r="16" spans="3:9" ht="15.75">
      <c r="C16" s="267">
        <v>3</v>
      </c>
      <c r="D16" s="242" t="s">
        <v>8</v>
      </c>
      <c r="E16" s="354" t="s">
        <v>73</v>
      </c>
      <c r="F16" s="242" t="s">
        <v>9</v>
      </c>
      <c r="G16" s="276">
        <v>17</v>
      </c>
      <c r="H16" s="268">
        <v>215.7251965</v>
      </c>
      <c r="I16" s="273">
        <v>0.905026360166643</v>
      </c>
    </row>
    <row r="17" spans="1:9" ht="15.75">
      <c r="A17" s="371" t="str">
        <f t="shared" si="0"/>
        <v>IL&amp;FS  Infrastructure Debt Fund Series 2B</v>
      </c>
      <c r="C17" s="267"/>
      <c r="D17" s="270"/>
      <c r="E17" s="354"/>
      <c r="F17" s="242"/>
      <c r="G17" s="276"/>
      <c r="H17" s="268"/>
      <c r="I17" s="273"/>
    </row>
    <row r="18" spans="1:9" ht="15.75">
      <c r="A18" s="371" t="str">
        <f t="shared" si="0"/>
        <v>IL&amp;FS  Infrastructure Debt Fund Series 2BDebt Instrument-Privately Placed-Unlisted</v>
      </c>
      <c r="C18" s="267"/>
      <c r="D18" s="270" t="s">
        <v>16</v>
      </c>
      <c r="E18" s="354"/>
      <c r="F18" s="242"/>
      <c r="G18" s="276"/>
      <c r="H18" s="268"/>
      <c r="I18" s="273"/>
    </row>
    <row r="19" spans="3:9" ht="15.75">
      <c r="C19" s="267">
        <v>4</v>
      </c>
      <c r="D19" s="242" t="s">
        <v>54</v>
      </c>
      <c r="E19" s="354" t="s">
        <v>78</v>
      </c>
      <c r="F19" s="242" t="s">
        <v>55</v>
      </c>
      <c r="G19" s="276">
        <v>512000</v>
      </c>
      <c r="H19" s="268">
        <v>5120</v>
      </c>
      <c r="I19" s="273">
        <v>21.479804117611323</v>
      </c>
    </row>
    <row r="20" spans="1:9" ht="15.75">
      <c r="A20" s="371" t="str">
        <f t="shared" si="0"/>
        <v>IL&amp;FS  Infrastructure Debt Fund Series 2BTime Technoplast Ltd</v>
      </c>
      <c r="C20" s="267">
        <v>5</v>
      </c>
      <c r="D20" s="242" t="s">
        <v>29</v>
      </c>
      <c r="E20" s="354" t="s">
        <v>80</v>
      </c>
      <c r="F20" s="242" t="s">
        <v>30</v>
      </c>
      <c r="G20" s="276">
        <v>262113</v>
      </c>
      <c r="H20" s="268">
        <v>2621.1299955</v>
      </c>
      <c r="I20" s="273">
        <v>10.996359154323331</v>
      </c>
    </row>
    <row r="21" spans="1:9" ht="15.75">
      <c r="A21" s="371" t="str">
        <f t="shared" si="0"/>
        <v>IL&amp;FS  Infrastructure Debt Fund Series 2BAbhitech Developers Private Ltd</v>
      </c>
      <c r="C21" s="267">
        <v>6</v>
      </c>
      <c r="D21" s="242" t="s">
        <v>54</v>
      </c>
      <c r="E21" s="354" t="s">
        <v>78</v>
      </c>
      <c r="F21" s="242" t="s">
        <v>56</v>
      </c>
      <c r="G21" s="276">
        <v>105000</v>
      </c>
      <c r="H21" s="268">
        <v>1050</v>
      </c>
      <c r="I21" s="273">
        <v>4.4050379538070095</v>
      </c>
    </row>
    <row r="22" spans="1:9" ht="15.75">
      <c r="A22" s="371" t="str">
        <f t="shared" si="0"/>
        <v>IL&amp;FS  Infrastructure Debt Fund Series 2BKaynes Technology India Private Ltd</v>
      </c>
      <c r="C22" s="267">
        <v>7</v>
      </c>
      <c r="D22" s="242" t="s">
        <v>63</v>
      </c>
      <c r="E22" s="354" t="s">
        <v>83</v>
      </c>
      <c r="F22" s="242" t="s">
        <v>64</v>
      </c>
      <c r="G22" s="276">
        <v>1300</v>
      </c>
      <c r="H22" s="268">
        <v>864.3441781</v>
      </c>
      <c r="I22" s="273">
        <v>3.6261608663644056</v>
      </c>
    </row>
    <row r="23" spans="1:9" ht="15.75">
      <c r="A23" s="371" t="str">
        <f t="shared" si="0"/>
        <v>IL&amp;FS  Infrastructure Debt Fund Series 2BAMRI Hospitals Ltd</v>
      </c>
      <c r="C23" s="267">
        <v>8</v>
      </c>
      <c r="D23" s="242" t="s">
        <v>57</v>
      </c>
      <c r="E23" s="354" t="s">
        <v>82</v>
      </c>
      <c r="F23" s="242" t="s">
        <v>67</v>
      </c>
      <c r="G23" s="276">
        <v>84</v>
      </c>
      <c r="H23" s="268">
        <v>838.90554</v>
      </c>
      <c r="I23" s="273">
        <v>3.519438803199014</v>
      </c>
    </row>
    <row r="24" spans="1:9" ht="15.75">
      <c r="A24" s="371" t="str">
        <f t="shared" si="0"/>
        <v>IL&amp;FS  Infrastructure Debt Fund Series 2BBhilangana Hydro Power Ltd</v>
      </c>
      <c r="C24" s="267">
        <v>9</v>
      </c>
      <c r="D24" s="242" t="s">
        <v>17</v>
      </c>
      <c r="E24" s="354" t="s">
        <v>77</v>
      </c>
      <c r="F24" s="242" t="s">
        <v>31</v>
      </c>
      <c r="G24" s="276">
        <v>40</v>
      </c>
      <c r="H24" s="268">
        <v>400</v>
      </c>
      <c r="I24" s="273">
        <v>1.6781096966883846</v>
      </c>
    </row>
    <row r="25" spans="1:9" ht="15.75">
      <c r="A25" s="371" t="str">
        <f t="shared" si="0"/>
        <v>IL&amp;FS  Infrastructure Debt Fund Series 2BGHV Hospitality (India) Pvt Ltd*</v>
      </c>
      <c r="C25" s="267">
        <v>10</v>
      </c>
      <c r="D25" s="242" t="s">
        <v>623</v>
      </c>
      <c r="E25" s="354" t="s">
        <v>78</v>
      </c>
      <c r="F25" s="242" t="s">
        <v>22</v>
      </c>
      <c r="G25" s="276">
        <v>146</v>
      </c>
      <c r="H25" s="268">
        <v>365</v>
      </c>
      <c r="I25" s="273">
        <v>1.5312750982281509</v>
      </c>
    </row>
    <row r="26" spans="1:9" ht="15.75">
      <c r="A26" s="371" t="str">
        <f t="shared" si="0"/>
        <v>IL&amp;FS  Infrastructure Debt Fund Series 2BBabcock Borsig Ltd*</v>
      </c>
      <c r="C26" s="267">
        <v>11</v>
      </c>
      <c r="D26" s="242" t="s">
        <v>625</v>
      </c>
      <c r="E26" s="354" t="s">
        <v>78</v>
      </c>
      <c r="F26" s="242" t="s">
        <v>24</v>
      </c>
      <c r="G26" s="276">
        <v>68</v>
      </c>
      <c r="H26" s="268">
        <v>329.1021323</v>
      </c>
      <c r="I26" s="273">
        <v>1.380673698533634</v>
      </c>
    </row>
    <row r="27" spans="1:9" ht="15.75">
      <c r="A27" s="371" t="str">
        <f t="shared" si="0"/>
        <v>IL&amp;FS  Infrastructure Debt Fund Series 2BBabcock Borsig Ltd*</v>
      </c>
      <c r="C27" s="267">
        <v>12</v>
      </c>
      <c r="D27" s="242" t="s">
        <v>625</v>
      </c>
      <c r="E27" s="354" t="s">
        <v>78</v>
      </c>
      <c r="F27" s="242" t="s">
        <v>32</v>
      </c>
      <c r="G27" s="276">
        <v>60</v>
      </c>
      <c r="H27" s="268">
        <v>289.6593934</v>
      </c>
      <c r="I27" s="273">
        <v>1.2152005920035387</v>
      </c>
    </row>
    <row r="28" spans="3:9" ht="15.75">
      <c r="C28" s="267">
        <v>13</v>
      </c>
      <c r="D28" s="242" t="s">
        <v>26</v>
      </c>
      <c r="E28" s="354" t="s">
        <v>79</v>
      </c>
      <c r="F28" s="242" t="s">
        <v>27</v>
      </c>
      <c r="G28" s="276">
        <v>97</v>
      </c>
      <c r="H28" s="268">
        <v>242.5000034</v>
      </c>
      <c r="I28" s="273">
        <v>1.0173540178812657</v>
      </c>
    </row>
    <row r="29" spans="1:9" ht="15.75">
      <c r="A29" s="371" t="str">
        <f t="shared" si="0"/>
        <v>IL&amp;FS  Infrastructure Debt Fund Series 2BJanaadhar (India) Private Ltd</v>
      </c>
      <c r="C29" s="267">
        <v>14</v>
      </c>
      <c r="D29" s="242" t="s">
        <v>61</v>
      </c>
      <c r="E29" s="354" t="s">
        <v>86</v>
      </c>
      <c r="F29" s="242" t="s">
        <v>62</v>
      </c>
      <c r="G29" s="276">
        <v>24</v>
      </c>
      <c r="H29" s="268">
        <v>239.9999962</v>
      </c>
      <c r="I29" s="273">
        <v>1.0068658020709886</v>
      </c>
    </row>
    <row r="30" spans="3:9" ht="15.75">
      <c r="C30" s="267">
        <v>15</v>
      </c>
      <c r="D30" s="242" t="s">
        <v>52</v>
      </c>
      <c r="E30" s="354" t="s">
        <v>81</v>
      </c>
      <c r="F30" s="242" t="s">
        <v>68</v>
      </c>
      <c r="G30" s="276">
        <v>20</v>
      </c>
      <c r="H30" s="268">
        <v>200.0000005</v>
      </c>
      <c r="I30" s="273">
        <v>0.8390548504418295</v>
      </c>
    </row>
    <row r="31" spans="3:9" ht="15.75">
      <c r="C31" s="267">
        <v>16</v>
      </c>
      <c r="D31" s="242" t="s">
        <v>17</v>
      </c>
      <c r="E31" s="354" t="s">
        <v>77</v>
      </c>
      <c r="F31" s="242" t="s">
        <v>25</v>
      </c>
      <c r="G31" s="276">
        <v>16</v>
      </c>
      <c r="H31" s="268">
        <v>160</v>
      </c>
      <c r="I31" s="273">
        <v>0.6712438786753538</v>
      </c>
    </row>
    <row r="32" spans="3:9" ht="15.75">
      <c r="C32" s="267">
        <v>17</v>
      </c>
      <c r="D32" s="242" t="s">
        <v>17</v>
      </c>
      <c r="E32" s="354" t="s">
        <v>77</v>
      </c>
      <c r="F32" s="242" t="s">
        <v>18</v>
      </c>
      <c r="G32" s="276">
        <v>10</v>
      </c>
      <c r="H32" s="268">
        <v>100</v>
      </c>
      <c r="I32" s="273">
        <v>0.41952742417209615</v>
      </c>
    </row>
    <row r="33" spans="3:9" ht="15.75">
      <c r="C33" s="267">
        <v>18</v>
      </c>
      <c r="D33" s="242" t="s">
        <v>621</v>
      </c>
      <c r="E33" s="354" t="s">
        <v>78</v>
      </c>
      <c r="F33" s="242" t="s">
        <v>20</v>
      </c>
      <c r="G33" s="276">
        <v>20</v>
      </c>
      <c r="H33" s="268">
        <v>87.444503</v>
      </c>
      <c r="I33" s="273">
        <v>0.36685367101599137</v>
      </c>
    </row>
    <row r="34" spans="3:9" ht="15.75">
      <c r="C34" s="267"/>
      <c r="D34" s="242"/>
      <c r="E34" s="354"/>
      <c r="F34" s="242"/>
      <c r="G34" s="276"/>
      <c r="H34" s="268"/>
      <c r="I34" s="273"/>
    </row>
    <row r="35" spans="3:9" ht="15.75">
      <c r="C35" s="267"/>
      <c r="D35" s="270" t="s">
        <v>85</v>
      </c>
      <c r="E35" s="354"/>
      <c r="F35" s="242"/>
      <c r="G35" s="276"/>
      <c r="H35" s="268"/>
      <c r="I35" s="273"/>
    </row>
    <row r="36" spans="3:9" ht="15.75">
      <c r="C36" s="267">
        <v>19</v>
      </c>
      <c r="D36" s="242" t="s">
        <v>33</v>
      </c>
      <c r="E36" s="354" t="s">
        <v>34</v>
      </c>
      <c r="F36" s="242" t="s">
        <v>35</v>
      </c>
      <c r="G36" s="276">
        <v>160</v>
      </c>
      <c r="H36" s="268">
        <v>781.0056652</v>
      </c>
      <c r="I36" s="273">
        <v>3.276532949851705</v>
      </c>
    </row>
    <row r="37" spans="3:9" ht="15.75">
      <c r="C37" s="267">
        <v>20</v>
      </c>
      <c r="D37" s="242" t="s">
        <v>671</v>
      </c>
      <c r="E37" s="354" t="s">
        <v>34</v>
      </c>
      <c r="F37" s="242" t="s">
        <v>40</v>
      </c>
      <c r="G37" s="276">
        <v>80</v>
      </c>
      <c r="H37" s="268">
        <v>393.705305</v>
      </c>
      <c r="I37" s="273">
        <v>1.651701724895395</v>
      </c>
    </row>
    <row r="38" spans="3:9" ht="15.75">
      <c r="C38" s="267">
        <v>21</v>
      </c>
      <c r="D38" s="242" t="s">
        <v>41</v>
      </c>
      <c r="E38" s="354" t="s">
        <v>34</v>
      </c>
      <c r="F38" s="242" t="s">
        <v>42</v>
      </c>
      <c r="G38" s="276">
        <v>80</v>
      </c>
      <c r="H38" s="268">
        <v>392.1683366</v>
      </c>
      <c r="I38" s="273">
        <v>1.6452537209565359</v>
      </c>
    </row>
    <row r="39" spans="3:9" ht="15.75">
      <c r="C39" s="267">
        <v>22</v>
      </c>
      <c r="D39" s="242" t="s">
        <v>36</v>
      </c>
      <c r="E39" s="354" t="s">
        <v>37</v>
      </c>
      <c r="F39" s="242" t="s">
        <v>38</v>
      </c>
      <c r="G39" s="276">
        <v>78</v>
      </c>
      <c r="H39" s="268">
        <v>383.4740712</v>
      </c>
      <c r="I39" s="273">
        <v>1.6087788932732303</v>
      </c>
    </row>
    <row r="40" spans="3:9" ht="15.75">
      <c r="C40" s="267"/>
      <c r="D40" s="242"/>
      <c r="E40" s="354"/>
      <c r="F40" s="242"/>
      <c r="G40" s="276"/>
      <c r="H40" s="268"/>
      <c r="I40" s="273"/>
    </row>
    <row r="41" spans="3:22" ht="15.75">
      <c r="C41" s="389"/>
      <c r="D41" s="278" t="s">
        <v>43</v>
      </c>
      <c r="E41" s="278"/>
      <c r="F41" s="278"/>
      <c r="G41" s="278"/>
      <c r="H41" s="356">
        <f>SUM(H14:H39)</f>
        <v>20182.244679699994</v>
      </c>
      <c r="I41" s="281">
        <f>SUM(I14:I39)</f>
        <v>84.6700512448553</v>
      </c>
      <c r="J41" s="281"/>
      <c r="S41" s="373"/>
      <c r="T41" s="390"/>
      <c r="U41" s="390"/>
      <c r="V41" s="390"/>
    </row>
    <row r="42" spans="3:10" ht="15.75">
      <c r="C42" s="389"/>
      <c r="D42" s="391"/>
      <c r="E42" s="391"/>
      <c r="F42" s="391"/>
      <c r="G42" s="391"/>
      <c r="H42" s="392"/>
      <c r="I42" s="393"/>
      <c r="J42" s="391"/>
    </row>
    <row r="43" spans="3:12" ht="15.75">
      <c r="C43" s="389"/>
      <c r="D43" s="270" t="s">
        <v>628</v>
      </c>
      <c r="H43" s="394"/>
      <c r="I43" s="355"/>
      <c r="K43" s="255"/>
      <c r="L43" s="360"/>
    </row>
    <row r="44" spans="2:9" ht="15.75">
      <c r="B44" s="371" t="str">
        <f>+$C$6&amp;D44</f>
        <v>IL&amp;FS  Infrastructure Debt Fund Series 2BTriparty Repo</v>
      </c>
      <c r="C44" s="389"/>
      <c r="D44" s="287" t="s">
        <v>629</v>
      </c>
      <c r="H44" s="394">
        <v>3294.8229009</v>
      </c>
      <c r="I44" s="273">
        <v>13.82</v>
      </c>
    </row>
    <row r="45" spans="3:18" s="374" customFormat="1" ht="15.75">
      <c r="C45" s="395"/>
      <c r="D45" s="396" t="s">
        <v>43</v>
      </c>
      <c r="E45" s="397"/>
      <c r="F45" s="397"/>
      <c r="G45" s="397"/>
      <c r="H45" s="397">
        <f>SUM(H44)</f>
        <v>3294.8229009</v>
      </c>
      <c r="I45" s="281">
        <f>I44</f>
        <v>13.82</v>
      </c>
      <c r="J45" s="391"/>
      <c r="L45" s="375"/>
      <c r="M45" s="371"/>
      <c r="R45" s="376"/>
    </row>
    <row r="46" spans="3:9" ht="15.75">
      <c r="C46" s="389"/>
      <c r="H46" s="394"/>
      <c r="I46" s="355"/>
    </row>
    <row r="47" spans="2:9" ht="15.75">
      <c r="B47" s="371" t="str">
        <f>+$C$6&amp;D47</f>
        <v>IL&amp;FS  Infrastructure Debt Fund Series 2BTriparty Repo Margin</v>
      </c>
      <c r="C47" s="389"/>
      <c r="D47" s="371" t="s">
        <v>630</v>
      </c>
      <c r="G47" s="340"/>
      <c r="H47" s="394">
        <v>26.60565</v>
      </c>
      <c r="I47" s="273">
        <f>H47/H54*100</f>
        <v>0.1116179981292433</v>
      </c>
    </row>
    <row r="48" spans="3:9" ht="15.75">
      <c r="C48" s="389"/>
      <c r="D48" s="396" t="s">
        <v>43</v>
      </c>
      <c r="E48" s="397"/>
      <c r="F48" s="397"/>
      <c r="G48" s="397"/>
      <c r="H48" s="397">
        <f>H47</f>
        <v>26.60565</v>
      </c>
      <c r="I48" s="281">
        <f>I47</f>
        <v>0.1116179981292433</v>
      </c>
    </row>
    <row r="49" spans="3:9" ht="15.75">
      <c r="C49" s="389"/>
      <c r="H49" s="394"/>
      <c r="I49" s="355"/>
    </row>
    <row r="50" spans="3:9" ht="15.75">
      <c r="C50" s="389"/>
      <c r="D50" s="270" t="s">
        <v>183</v>
      </c>
      <c r="H50" s="394"/>
      <c r="I50" s="355"/>
    </row>
    <row r="51" spans="2:9" ht="15.75">
      <c r="B51" s="371" t="str">
        <f>+$C$6&amp;D51</f>
        <v>IL&amp;FS  Infrastructure Debt Fund Series 2BNet Receivable/Payable</v>
      </c>
      <c r="C51" s="267">
        <v>1</v>
      </c>
      <c r="D51" s="242" t="s">
        <v>46</v>
      </c>
      <c r="H51" s="394">
        <f>H53-H52</f>
        <v>-46.64730139999898</v>
      </c>
      <c r="I51" s="273">
        <f>+H51/$H$54*100</f>
        <v>-0.1956982220092099</v>
      </c>
    </row>
    <row r="52" spans="3:9" ht="15.75">
      <c r="C52" s="267">
        <v>2</v>
      </c>
      <c r="D52" s="242" t="s">
        <v>45</v>
      </c>
      <c r="H52" s="394">
        <v>379.31816189999995</v>
      </c>
      <c r="I52" s="273">
        <f>+H52/$H$54*100</f>
        <v>1.5913437140360112</v>
      </c>
    </row>
    <row r="53" spans="3:18" s="374" customFormat="1" ht="15.75">
      <c r="C53" s="395"/>
      <c r="D53" s="396" t="s">
        <v>43</v>
      </c>
      <c r="E53" s="396"/>
      <c r="F53" s="396"/>
      <c r="G53" s="398"/>
      <c r="H53" s="399">
        <v>332.67086050000097</v>
      </c>
      <c r="I53" s="281">
        <f>SUM(I51:I52)</f>
        <v>1.3956454920268013</v>
      </c>
      <c r="J53" s="391"/>
      <c r="L53" s="375"/>
      <c r="M53" s="371"/>
      <c r="R53" s="376"/>
    </row>
    <row r="54" spans="3:19" s="374" customFormat="1" ht="15.75">
      <c r="C54" s="395"/>
      <c r="D54" s="400" t="s">
        <v>47</v>
      </c>
      <c r="E54" s="400"/>
      <c r="F54" s="400"/>
      <c r="G54" s="400"/>
      <c r="H54" s="293">
        <v>23836.344</v>
      </c>
      <c r="I54" s="294">
        <f>I41+I45+I48+I53</f>
        <v>99.99731473501134</v>
      </c>
      <c r="J54" s="401"/>
      <c r="L54" s="375"/>
      <c r="M54" s="371"/>
      <c r="R54" s="376"/>
      <c r="S54" s="373"/>
    </row>
    <row r="55" spans="3:19" ht="15.75">
      <c r="C55" s="389"/>
      <c r="D55" s="401"/>
      <c r="E55" s="401"/>
      <c r="F55" s="401"/>
      <c r="G55" s="401"/>
      <c r="H55" s="402"/>
      <c r="I55" s="403"/>
      <c r="J55" s="401"/>
      <c r="S55" s="404"/>
    </row>
    <row r="56" spans="3:19" ht="15.75">
      <c r="C56" s="389"/>
      <c r="D56" s="364" t="s">
        <v>124</v>
      </c>
      <c r="E56" s="401"/>
      <c r="F56" s="401"/>
      <c r="G56" s="401"/>
      <c r="H56" s="402"/>
      <c r="I56" s="276">
        <v>675000000</v>
      </c>
      <c r="J56" s="401"/>
      <c r="S56" s="404"/>
    </row>
    <row r="57" spans="3:19" ht="15.75">
      <c r="C57" s="389"/>
      <c r="D57" s="364"/>
      <c r="E57" s="401"/>
      <c r="F57" s="401"/>
      <c r="G57" s="401"/>
      <c r="H57" s="402"/>
      <c r="I57" s="365"/>
      <c r="J57" s="401"/>
      <c r="S57" s="404"/>
    </row>
    <row r="58" spans="3:19" ht="15.75">
      <c r="C58" s="389"/>
      <c r="D58" s="364"/>
      <c r="E58" s="401"/>
      <c r="F58" s="401"/>
      <c r="G58" s="401"/>
      <c r="H58" s="402"/>
      <c r="I58" s="365"/>
      <c r="J58" s="401"/>
      <c r="S58" s="404"/>
    </row>
    <row r="59" spans="3:19" ht="15.75">
      <c r="C59" s="389"/>
      <c r="D59" s="305" t="s">
        <v>631</v>
      </c>
      <c r="E59" s="277"/>
      <c r="F59" s="401"/>
      <c r="G59" s="401"/>
      <c r="H59" s="402"/>
      <c r="I59" s="365"/>
      <c r="J59" s="401"/>
      <c r="S59" s="404"/>
    </row>
    <row r="60" spans="3:19" ht="31.5">
      <c r="C60" s="389"/>
      <c r="D60" s="303" t="s">
        <v>632</v>
      </c>
      <c r="E60" s="366" t="s">
        <v>672</v>
      </c>
      <c r="F60" s="401"/>
      <c r="G60" s="401"/>
      <c r="H60" s="402"/>
      <c r="I60" s="365"/>
      <c r="J60" s="401"/>
      <c r="S60" s="404"/>
    </row>
    <row r="61" spans="3:19" ht="15.75">
      <c r="C61" s="389"/>
      <c r="D61" s="305" t="s">
        <v>663</v>
      </c>
      <c r="E61" s="277"/>
      <c r="F61" s="401"/>
      <c r="G61" s="401"/>
      <c r="H61" s="402"/>
      <c r="I61" s="365"/>
      <c r="J61" s="401"/>
      <c r="S61" s="404"/>
    </row>
    <row r="62" spans="3:19" ht="15.75">
      <c r="C62" s="389"/>
      <c r="D62" s="306" t="s">
        <v>635</v>
      </c>
      <c r="E62" s="367">
        <v>1056990.3319</v>
      </c>
      <c r="F62" s="401"/>
      <c r="G62" s="401"/>
      <c r="H62" s="402"/>
      <c r="I62" s="365"/>
      <c r="J62" s="401"/>
      <c r="S62" s="404"/>
    </row>
    <row r="63" spans="3:19" ht="15.75">
      <c r="C63" s="389"/>
      <c r="D63" s="305" t="s">
        <v>664</v>
      </c>
      <c r="E63" s="277"/>
      <c r="F63" s="401"/>
      <c r="G63" s="401"/>
      <c r="H63" s="402"/>
      <c r="I63" s="365"/>
      <c r="J63" s="401"/>
      <c r="S63" s="404"/>
    </row>
    <row r="64" spans="3:19" ht="15.75">
      <c r="C64" s="389"/>
      <c r="D64" s="306" t="s">
        <v>635</v>
      </c>
      <c r="E64" s="367">
        <v>1059393.0707</v>
      </c>
      <c r="F64" s="401"/>
      <c r="G64" s="401"/>
      <c r="H64" s="402"/>
      <c r="I64" s="365"/>
      <c r="J64" s="401"/>
      <c r="S64" s="404"/>
    </row>
    <row r="65" spans="3:19" ht="15.75">
      <c r="C65" s="389"/>
      <c r="D65" s="308" t="s">
        <v>665</v>
      </c>
      <c r="E65" s="368" t="s">
        <v>639</v>
      </c>
      <c r="F65" s="401"/>
      <c r="G65" s="401"/>
      <c r="H65" s="402"/>
      <c r="I65" s="365"/>
      <c r="J65" s="401"/>
      <c r="S65" s="404"/>
    </row>
    <row r="66" spans="3:19" ht="15.75">
      <c r="C66" s="389"/>
      <c r="D66" s="308" t="s">
        <v>640</v>
      </c>
      <c r="E66" s="368" t="s">
        <v>639</v>
      </c>
      <c r="F66" s="401"/>
      <c r="G66" s="401"/>
      <c r="H66" s="402"/>
      <c r="I66" s="365"/>
      <c r="J66" s="401"/>
      <c r="S66" s="404"/>
    </row>
    <row r="67" spans="3:19" ht="31.5">
      <c r="C67" s="389"/>
      <c r="D67" s="303" t="s">
        <v>667</v>
      </c>
      <c r="E67" s="368" t="s">
        <v>639</v>
      </c>
      <c r="F67" s="401"/>
      <c r="G67" s="401"/>
      <c r="H67" s="402"/>
      <c r="I67" s="365"/>
      <c r="J67" s="401"/>
      <c r="S67" s="404"/>
    </row>
    <row r="68" spans="3:19" ht="15.75">
      <c r="C68" s="389"/>
      <c r="D68" s="308" t="s">
        <v>642</v>
      </c>
      <c r="E68" s="368" t="s">
        <v>639</v>
      </c>
      <c r="F68" s="401"/>
      <c r="G68" s="401"/>
      <c r="H68" s="402"/>
      <c r="I68" s="365"/>
      <c r="J68" s="401"/>
      <c r="S68" s="404"/>
    </row>
    <row r="69" spans="3:19" ht="31.5">
      <c r="C69" s="389"/>
      <c r="D69" s="369" t="s">
        <v>668</v>
      </c>
      <c r="E69" s="368" t="s">
        <v>263</v>
      </c>
      <c r="F69" s="401"/>
      <c r="G69" s="401"/>
      <c r="H69" s="402"/>
      <c r="I69" s="365"/>
      <c r="J69" s="401"/>
      <c r="S69" s="404"/>
    </row>
    <row r="70" spans="3:19" ht="15.75">
      <c r="C70" s="389"/>
      <c r="D70" s="305" t="s">
        <v>645</v>
      </c>
      <c r="E70" s="368" t="s">
        <v>263</v>
      </c>
      <c r="F70" s="401"/>
      <c r="G70" s="401"/>
      <c r="H70" s="402"/>
      <c r="I70" s="365"/>
      <c r="J70" s="401"/>
      <c r="S70" s="404"/>
    </row>
    <row r="71" spans="3:19" ht="15.75">
      <c r="C71" s="389"/>
      <c r="D71" s="318" t="s">
        <v>650</v>
      </c>
      <c r="E71" s="277"/>
      <c r="F71" s="401"/>
      <c r="G71" s="401"/>
      <c r="H71" s="402"/>
      <c r="I71" s="365"/>
      <c r="J71" s="401"/>
      <c r="S71" s="404"/>
    </row>
    <row r="72" spans="3:19" ht="15.75">
      <c r="C72" s="389"/>
      <c r="D72" s="277" t="s">
        <v>669</v>
      </c>
      <c r="E72" s="277"/>
      <c r="F72" s="401"/>
      <c r="G72" s="401"/>
      <c r="H72" s="402"/>
      <c r="I72" s="365"/>
      <c r="J72" s="401"/>
      <c r="S72" s="404"/>
    </row>
    <row r="73" spans="3:19" ht="15.75">
      <c r="C73" s="389"/>
      <c r="D73" s="277"/>
      <c r="E73" s="277"/>
      <c r="F73" s="401"/>
      <c r="G73" s="401"/>
      <c r="H73" s="402"/>
      <c r="I73" s="365"/>
      <c r="J73" s="401"/>
      <c r="S73" s="404"/>
    </row>
    <row r="74" spans="3:19" ht="15.75">
      <c r="C74" s="389"/>
      <c r="D74" s="319" t="s">
        <v>651</v>
      </c>
      <c r="E74" s="277"/>
      <c r="F74" s="401"/>
      <c r="G74" s="401"/>
      <c r="H74" s="402"/>
      <c r="I74" s="365"/>
      <c r="J74" s="401"/>
      <c r="S74" s="404"/>
    </row>
    <row r="75" spans="3:19" ht="15.75">
      <c r="C75" s="389"/>
      <c r="D75" s="364"/>
      <c r="E75" s="401"/>
      <c r="F75" s="401"/>
      <c r="G75" s="401"/>
      <c r="H75" s="402"/>
      <c r="I75" s="365"/>
      <c r="J75" s="401"/>
      <c r="S75" s="404"/>
    </row>
    <row r="76" spans="3:9" ht="34.5" customHeight="1">
      <c r="C76" s="320" t="s">
        <v>95</v>
      </c>
      <c r="D76" s="321" t="s">
        <v>96</v>
      </c>
      <c r="E76" s="321"/>
      <c r="F76" s="321"/>
      <c r="G76" s="321"/>
      <c r="H76" s="321"/>
      <c r="I76" s="322"/>
    </row>
    <row r="78" spans="7:8" ht="15.75" hidden="1">
      <c r="G78" s="371">
        <v>2156312166.17</v>
      </c>
      <c r="H78" s="373">
        <v>21563.1216617</v>
      </c>
    </row>
    <row r="79" ht="15.75" hidden="1">
      <c r="H79" s="373">
        <v>2249.2896881999986</v>
      </c>
    </row>
  </sheetData>
  <sheetProtection/>
  <mergeCells count="9">
    <mergeCell ref="D76:I76"/>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73"/>
  <sheetViews>
    <sheetView zoomScalePageLayoutView="0" workbookViewId="0" topLeftCell="C1">
      <selection activeCell="C1" sqref="C1"/>
    </sheetView>
  </sheetViews>
  <sheetFormatPr defaultColWidth="9.140625" defaultRowHeight="15"/>
  <cols>
    <col min="1" max="2" width="8.140625" style="374" hidden="1" customWidth="1"/>
    <col min="3" max="3" width="7.57421875" style="374" customWidth="1"/>
    <col min="4" max="4" width="58.7109375" style="374" customWidth="1"/>
    <col min="5" max="5" width="17.7109375" style="374" customWidth="1"/>
    <col min="6" max="6" width="18.421875" style="374" customWidth="1"/>
    <col min="7" max="7" width="13.57421875" style="374" bestFit="1" customWidth="1"/>
    <col min="8" max="8" width="16.8515625" style="374" customWidth="1"/>
    <col min="9" max="9" width="14.7109375" style="374" customWidth="1"/>
    <col min="10" max="10" width="14.57421875" style="373" customWidth="1"/>
    <col min="11" max="11" width="21.00390625" style="374" hidden="1" customWidth="1"/>
    <col min="12" max="12" width="9.140625" style="375" hidden="1" customWidth="1"/>
    <col min="13" max="13" width="15.140625" style="373" customWidth="1"/>
    <col min="14" max="14" width="25.57421875" style="374" bestFit="1" customWidth="1"/>
    <col min="15" max="15" width="9.140625" style="374" customWidth="1"/>
    <col min="16" max="17" width="9.28125" style="374" bestFit="1" customWidth="1"/>
    <col min="18" max="16384" width="9.140625" style="374" customWidth="1"/>
  </cols>
  <sheetData>
    <row r="1" ht="15.75">
      <c r="G1" s="405"/>
    </row>
    <row r="2" ht="15.75">
      <c r="G2" s="405"/>
    </row>
    <row r="3" ht="15.75">
      <c r="G3" s="405"/>
    </row>
    <row r="4" ht="15.75">
      <c r="G4" s="405"/>
    </row>
    <row r="5" spans="3:7" ht="15.75">
      <c r="C5" s="242" t="s">
        <v>112</v>
      </c>
      <c r="G5" s="405"/>
    </row>
    <row r="6" spans="3:9" ht="15.75" customHeight="1">
      <c r="C6" s="245" t="s">
        <v>673</v>
      </c>
      <c r="D6" s="246"/>
      <c r="E6" s="246"/>
      <c r="F6" s="246"/>
      <c r="G6" s="246"/>
      <c r="H6" s="246"/>
      <c r="I6" s="247"/>
    </row>
    <row r="7" spans="3:9" ht="15.75" customHeight="1">
      <c r="C7" s="406" t="s">
        <v>674</v>
      </c>
      <c r="D7" s="407"/>
      <c r="E7" s="407"/>
      <c r="F7" s="407"/>
      <c r="G7" s="407"/>
      <c r="H7" s="407"/>
      <c r="I7" s="408"/>
    </row>
    <row r="8" spans="3:12" ht="15.75">
      <c r="C8" s="377" t="s">
        <v>614</v>
      </c>
      <c r="D8" s="378"/>
      <c r="E8" s="378"/>
      <c r="F8" s="378"/>
      <c r="G8" s="378"/>
      <c r="H8" s="378"/>
      <c r="I8" s="379"/>
      <c r="K8" s="324"/>
      <c r="L8" s="409"/>
    </row>
    <row r="9" spans="3:12" ht="15.75">
      <c r="C9" s="380"/>
      <c r="D9" s="381"/>
      <c r="E9" s="381"/>
      <c r="F9" s="381"/>
      <c r="G9" s="381"/>
      <c r="H9" s="381"/>
      <c r="I9" s="382"/>
      <c r="K9" s="324"/>
      <c r="L9" s="409"/>
    </row>
    <row r="10" spans="3:13" ht="15.75" customHeight="1">
      <c r="C10" s="260" t="s">
        <v>1</v>
      </c>
      <c r="D10" s="261" t="s">
        <v>114</v>
      </c>
      <c r="E10" s="261" t="s">
        <v>615</v>
      </c>
      <c r="F10" s="262" t="s">
        <v>4</v>
      </c>
      <c r="G10" s="261" t="s">
        <v>5</v>
      </c>
      <c r="H10" s="263" t="s">
        <v>115</v>
      </c>
      <c r="I10" s="351" t="s">
        <v>116</v>
      </c>
      <c r="J10" s="410"/>
      <c r="K10" s="383"/>
      <c r="M10" s="410"/>
    </row>
    <row r="11" spans="3:11" ht="15.75">
      <c r="C11" s="260"/>
      <c r="D11" s="261"/>
      <c r="E11" s="261"/>
      <c r="F11" s="262"/>
      <c r="G11" s="261"/>
      <c r="H11" s="263" t="s">
        <v>616</v>
      </c>
      <c r="I11" s="351"/>
      <c r="K11" s="383"/>
    </row>
    <row r="12" spans="3:13" s="371" customFormat="1" ht="15.75">
      <c r="C12" s="385"/>
      <c r="D12" s="386"/>
      <c r="E12" s="386"/>
      <c r="F12" s="386"/>
      <c r="G12" s="386"/>
      <c r="H12" s="387"/>
      <c r="I12" s="388"/>
      <c r="J12" s="373"/>
      <c r="K12" s="384"/>
      <c r="L12" s="372"/>
      <c r="M12" s="373"/>
    </row>
    <row r="13" spans="3:13" s="371" customFormat="1" ht="15.75">
      <c r="C13" s="267"/>
      <c r="D13" s="270" t="s">
        <v>675</v>
      </c>
      <c r="E13" s="354"/>
      <c r="F13" s="242"/>
      <c r="G13" s="276"/>
      <c r="H13" s="268"/>
      <c r="I13" s="355"/>
      <c r="J13" s="373"/>
      <c r="K13" s="374"/>
      <c r="L13" s="375"/>
      <c r="M13" s="373"/>
    </row>
    <row r="14" spans="1:13" s="371" customFormat="1" ht="15.75">
      <c r="A14" s="371" t="str">
        <f>+$C$6&amp;D14</f>
        <v>IL&amp;FS  Infrastructure Debt Fund Series 2CIL&amp;FS Solar Power Ltd</v>
      </c>
      <c r="C14" s="267">
        <v>1</v>
      </c>
      <c r="D14" s="242" t="s">
        <v>8</v>
      </c>
      <c r="E14" s="354" t="s">
        <v>73</v>
      </c>
      <c r="F14" s="242" t="s">
        <v>9</v>
      </c>
      <c r="G14" s="276">
        <v>472</v>
      </c>
      <c r="H14" s="268">
        <v>5972.1869874</v>
      </c>
      <c r="I14" s="273">
        <v>29.96234849796105</v>
      </c>
      <c r="J14" s="373"/>
      <c r="L14" s="372"/>
      <c r="M14" s="373"/>
    </row>
    <row r="15" spans="1:13" s="371" customFormat="1" ht="15.75">
      <c r="A15" s="371" t="str">
        <f aca="true" t="shared" si="0" ref="A15:A21">+$C$6&amp;D15</f>
        <v>IL&amp;FS  Infrastructure Debt Fund Series 2CIL&amp;FS Wind Energy Ltd</v>
      </c>
      <c r="C15" s="267">
        <v>2</v>
      </c>
      <c r="D15" s="242" t="s">
        <v>10</v>
      </c>
      <c r="E15" s="354" t="s">
        <v>74</v>
      </c>
      <c r="F15" s="242" t="s">
        <v>50</v>
      </c>
      <c r="G15" s="276">
        <v>5</v>
      </c>
      <c r="H15" s="268">
        <v>63.3029214</v>
      </c>
      <c r="I15" s="273">
        <v>0.3175895523578657</v>
      </c>
      <c r="J15" s="373"/>
      <c r="L15" s="372"/>
      <c r="M15" s="373"/>
    </row>
    <row r="16" spans="1:13" s="371" customFormat="1" ht="15.75">
      <c r="A16" s="371" t="str">
        <f t="shared" si="0"/>
        <v>IL&amp;FS  Infrastructure Debt Fund Series 2C</v>
      </c>
      <c r="C16" s="267"/>
      <c r="D16" s="242"/>
      <c r="E16" s="354"/>
      <c r="F16" s="242"/>
      <c r="G16" s="276"/>
      <c r="H16" s="268"/>
      <c r="I16" s="273"/>
      <c r="J16" s="373"/>
      <c r="L16" s="372"/>
      <c r="M16" s="373"/>
    </row>
    <row r="17" spans="1:13" s="371" customFormat="1" ht="15.75">
      <c r="A17" s="371" t="str">
        <f t="shared" si="0"/>
        <v>IL&amp;FS  Infrastructure Debt Fund Series 2CDebt Instrument-Privately Placed-Unlisted</v>
      </c>
      <c r="C17" s="267"/>
      <c r="D17" s="270" t="s">
        <v>16</v>
      </c>
      <c r="E17" s="354"/>
      <c r="F17" s="242"/>
      <c r="G17" s="276"/>
      <c r="H17" s="268"/>
      <c r="I17" s="273"/>
      <c r="J17" s="373"/>
      <c r="L17" s="372"/>
      <c r="M17" s="373"/>
    </row>
    <row r="18" spans="3:13" s="371" customFormat="1" ht="15.75">
      <c r="C18" s="267">
        <v>3</v>
      </c>
      <c r="D18" s="242" t="s">
        <v>54</v>
      </c>
      <c r="E18" s="354" t="s">
        <v>78</v>
      </c>
      <c r="F18" s="242" t="s">
        <v>55</v>
      </c>
      <c r="G18" s="276">
        <v>395000</v>
      </c>
      <c r="H18" s="268">
        <v>3950</v>
      </c>
      <c r="I18" s="273">
        <v>19.817074853255814</v>
      </c>
      <c r="J18" s="373"/>
      <c r="L18" s="372"/>
      <c r="M18" s="373"/>
    </row>
    <row r="19" spans="1:13" s="371" customFormat="1" ht="15.75">
      <c r="A19" s="371" t="str">
        <f t="shared" si="0"/>
        <v>IL&amp;FS  Infrastructure Debt Fund Series 2CAMRI Hospitals Ltd</v>
      </c>
      <c r="C19" s="267">
        <v>4</v>
      </c>
      <c r="D19" s="242" t="s">
        <v>57</v>
      </c>
      <c r="E19" s="354" t="s">
        <v>82</v>
      </c>
      <c r="F19" s="242" t="s">
        <v>69</v>
      </c>
      <c r="G19" s="276">
        <v>365</v>
      </c>
      <c r="H19" s="268">
        <v>3650</v>
      </c>
      <c r="I19" s="273">
        <v>18.311980560603473</v>
      </c>
      <c r="J19" s="373"/>
      <c r="L19" s="372"/>
      <c r="M19" s="373"/>
    </row>
    <row r="20" spans="1:13" s="371" customFormat="1" ht="15.75">
      <c r="A20" s="371" t="str">
        <f t="shared" si="0"/>
        <v>IL&amp;FS  Infrastructure Debt Fund Series 2CKanchanjunga Power Company Pvt Ltd</v>
      </c>
      <c r="C20" s="267">
        <v>5</v>
      </c>
      <c r="D20" s="242" t="s">
        <v>52</v>
      </c>
      <c r="E20" s="354" t="s">
        <v>81</v>
      </c>
      <c r="F20" s="242" t="s">
        <v>70</v>
      </c>
      <c r="G20" s="276">
        <v>280</v>
      </c>
      <c r="H20" s="268">
        <v>2799.9999977</v>
      </c>
      <c r="I20" s="273">
        <v>14.047546719882789</v>
      </c>
      <c r="J20" s="373"/>
      <c r="L20" s="372"/>
      <c r="M20" s="373"/>
    </row>
    <row r="21" spans="1:13" s="371" customFormat="1" ht="15.75">
      <c r="A21" s="371" t="str">
        <f t="shared" si="0"/>
        <v>IL&amp;FS  Infrastructure Debt Fund Series 2CBhilangana Hydro Power Ltd</v>
      </c>
      <c r="C21" s="267">
        <v>6</v>
      </c>
      <c r="D21" s="242" t="s">
        <v>17</v>
      </c>
      <c r="E21" s="354" t="s">
        <v>77</v>
      </c>
      <c r="F21" s="242" t="s">
        <v>18</v>
      </c>
      <c r="G21" s="276">
        <v>88</v>
      </c>
      <c r="H21" s="268">
        <v>880</v>
      </c>
      <c r="I21" s="273">
        <v>4.414943258446865</v>
      </c>
      <c r="J21" s="373"/>
      <c r="L21" s="372"/>
      <c r="M21" s="373"/>
    </row>
    <row r="22" spans="1:13" s="371" customFormat="1" ht="15.75">
      <c r="A22" s="371" t="str">
        <f>+$C$6&amp;D22</f>
        <v>IL&amp;FS  Infrastructure Debt Fund Series 2CBabcock Borsig Ltd*</v>
      </c>
      <c r="C22" s="267">
        <v>7</v>
      </c>
      <c r="D22" s="242" t="s">
        <v>625</v>
      </c>
      <c r="E22" s="354" t="s">
        <v>78</v>
      </c>
      <c r="F22" s="242" t="s">
        <v>32</v>
      </c>
      <c r="G22" s="276">
        <v>80</v>
      </c>
      <c r="H22" s="268">
        <v>386.4080572</v>
      </c>
      <c r="I22" s="273">
        <v>1.93860187175533</v>
      </c>
      <c r="J22" s="373"/>
      <c r="L22" s="372"/>
      <c r="M22" s="373"/>
    </row>
    <row r="23" spans="1:13" s="371" customFormat="1" ht="15.75">
      <c r="A23" s="371" t="str">
        <f>+$C$6&amp;D23</f>
        <v>IL&amp;FS  Infrastructure Debt Fund Series 2CBhilangana Hydro Power Ltd</v>
      </c>
      <c r="C23" s="267">
        <v>8</v>
      </c>
      <c r="D23" s="242" t="s">
        <v>17</v>
      </c>
      <c r="E23" s="354" t="s">
        <v>77</v>
      </c>
      <c r="F23" s="242" t="s">
        <v>25</v>
      </c>
      <c r="G23" s="276">
        <v>8</v>
      </c>
      <c r="H23" s="268">
        <v>80</v>
      </c>
      <c r="I23" s="273">
        <v>0.40135847804062413</v>
      </c>
      <c r="J23" s="373"/>
      <c r="L23" s="372"/>
      <c r="M23" s="373"/>
    </row>
    <row r="24" spans="3:13" s="371" customFormat="1" ht="15.75">
      <c r="C24" s="267">
        <v>9</v>
      </c>
      <c r="D24" s="242" t="s">
        <v>621</v>
      </c>
      <c r="E24" s="354" t="s">
        <v>78</v>
      </c>
      <c r="F24" s="242" t="s">
        <v>20</v>
      </c>
      <c r="G24" s="276">
        <v>10</v>
      </c>
      <c r="H24" s="268">
        <v>43.7222515</v>
      </c>
      <c r="I24" s="273">
        <v>0.2193537039818674</v>
      </c>
      <c r="J24" s="373"/>
      <c r="L24" s="372"/>
      <c r="M24" s="373"/>
    </row>
    <row r="25" spans="1:13" s="371" customFormat="1" ht="15.75">
      <c r="A25" s="371" t="str">
        <f>+$C$6&amp;D25</f>
        <v>IL&amp;FS  Infrastructure Debt Fund Series 2CClean Max Enviro Energy Solution Pvt Ltd</v>
      </c>
      <c r="C25" s="267">
        <v>10</v>
      </c>
      <c r="D25" s="242" t="s">
        <v>26</v>
      </c>
      <c r="E25" s="354" t="s">
        <v>79</v>
      </c>
      <c r="F25" s="242" t="s">
        <v>27</v>
      </c>
      <c r="G25" s="276">
        <v>10</v>
      </c>
      <c r="H25" s="268">
        <v>24.9999973</v>
      </c>
      <c r="I25" s="273">
        <v>0.12542451084184641</v>
      </c>
      <c r="J25" s="373"/>
      <c r="L25" s="372"/>
      <c r="M25" s="373"/>
    </row>
    <row r="26" spans="3:13" s="371" customFormat="1" ht="15.75">
      <c r="C26" s="267">
        <v>11</v>
      </c>
      <c r="D26" s="242" t="s">
        <v>29</v>
      </c>
      <c r="E26" s="354" t="s">
        <v>80</v>
      </c>
      <c r="F26" s="242" t="s">
        <v>30</v>
      </c>
      <c r="G26" s="276">
        <v>1844</v>
      </c>
      <c r="H26" s="268">
        <v>18.4399982</v>
      </c>
      <c r="I26" s="273">
        <v>0.0925131201577981</v>
      </c>
      <c r="J26" s="373"/>
      <c r="L26" s="372"/>
      <c r="M26" s="373"/>
    </row>
    <row r="27" spans="3:13" s="371" customFormat="1" ht="15.75">
      <c r="C27" s="267"/>
      <c r="D27" s="242"/>
      <c r="E27" s="354"/>
      <c r="F27" s="242"/>
      <c r="G27" s="276"/>
      <c r="H27" s="268"/>
      <c r="I27" s="273">
        <v>0</v>
      </c>
      <c r="J27" s="373"/>
      <c r="L27" s="372"/>
      <c r="M27" s="373"/>
    </row>
    <row r="28" spans="3:13" s="371" customFormat="1" ht="15.75">
      <c r="C28" s="267"/>
      <c r="D28" s="270" t="s">
        <v>85</v>
      </c>
      <c r="E28" s="354"/>
      <c r="F28" s="242"/>
      <c r="G28" s="276"/>
      <c r="H28" s="268"/>
      <c r="I28" s="273">
        <v>0</v>
      </c>
      <c r="J28" s="373"/>
      <c r="L28" s="372"/>
      <c r="M28" s="373"/>
    </row>
    <row r="29" spans="3:13" s="371" customFormat="1" ht="15.75">
      <c r="C29" s="267">
        <v>12</v>
      </c>
      <c r="D29" s="242" t="s">
        <v>33</v>
      </c>
      <c r="E29" s="354" t="s">
        <v>34</v>
      </c>
      <c r="F29" s="242" t="s">
        <v>35</v>
      </c>
      <c r="G29" s="276">
        <v>50</v>
      </c>
      <c r="H29" s="268">
        <v>244.0642704</v>
      </c>
      <c r="I29" s="273">
        <v>1.2244658013979919</v>
      </c>
      <c r="J29" s="373"/>
      <c r="L29" s="372"/>
      <c r="M29" s="373"/>
    </row>
    <row r="30" spans="3:13" s="371" customFormat="1" ht="15.75">
      <c r="C30" s="267">
        <v>13</v>
      </c>
      <c r="D30" s="242" t="s">
        <v>36</v>
      </c>
      <c r="E30" s="354" t="s">
        <v>37</v>
      </c>
      <c r="F30" s="242" t="s">
        <v>38</v>
      </c>
      <c r="G30" s="276">
        <v>25</v>
      </c>
      <c r="H30" s="268">
        <v>122.9083562</v>
      </c>
      <c r="I30" s="273">
        <v>0.6166288847863363</v>
      </c>
      <c r="J30" s="373"/>
      <c r="L30" s="372"/>
      <c r="M30" s="373"/>
    </row>
    <row r="31" spans="3:13" s="371" customFormat="1" ht="15.75">
      <c r="C31" s="267">
        <v>14</v>
      </c>
      <c r="D31" s="242" t="s">
        <v>41</v>
      </c>
      <c r="E31" s="354" t="s">
        <v>34</v>
      </c>
      <c r="F31" s="242" t="s">
        <v>42</v>
      </c>
      <c r="G31" s="276">
        <v>25</v>
      </c>
      <c r="H31" s="268">
        <v>122.5526052</v>
      </c>
      <c r="I31" s="273">
        <v>0.6148440887873184</v>
      </c>
      <c r="J31" s="373"/>
      <c r="L31" s="372"/>
      <c r="M31" s="373"/>
    </row>
    <row r="32" spans="3:13" s="371" customFormat="1" ht="15.75">
      <c r="C32" s="267">
        <v>15</v>
      </c>
      <c r="D32" s="242" t="s">
        <v>39</v>
      </c>
      <c r="E32" s="354" t="s">
        <v>34</v>
      </c>
      <c r="F32" s="242" t="s">
        <v>40</v>
      </c>
      <c r="G32" s="276">
        <v>24</v>
      </c>
      <c r="H32" s="268">
        <v>118.1115933</v>
      </c>
      <c r="I32" s="273">
        <v>0.5925636165730146</v>
      </c>
      <c r="J32" s="373"/>
      <c r="L32" s="372"/>
      <c r="M32" s="373"/>
    </row>
    <row r="33" spans="3:13" s="371" customFormat="1" ht="15.75">
      <c r="C33" s="267"/>
      <c r="D33" s="242"/>
      <c r="E33" s="354"/>
      <c r="F33" s="242"/>
      <c r="G33" s="276"/>
      <c r="H33" s="268"/>
      <c r="I33" s="273"/>
      <c r="J33" s="373"/>
      <c r="L33" s="372"/>
      <c r="M33" s="373"/>
    </row>
    <row r="34" spans="3:13" s="371" customFormat="1" ht="15.75">
      <c r="C34" s="389"/>
      <c r="E34" s="242"/>
      <c r="G34" s="390"/>
      <c r="H34" s="394"/>
      <c r="I34" s="355"/>
      <c r="J34" s="373"/>
      <c r="L34" s="372"/>
      <c r="M34" s="373"/>
    </row>
    <row r="35" spans="3:18" s="371" customFormat="1" ht="15.75">
      <c r="C35" s="395"/>
      <c r="D35" s="396" t="s">
        <v>43</v>
      </c>
      <c r="E35" s="396"/>
      <c r="F35" s="396"/>
      <c r="G35" s="396"/>
      <c r="H35" s="399">
        <f>SUM(H14:H32)</f>
        <v>18476.697035799996</v>
      </c>
      <c r="I35" s="281">
        <f>SUM(I14:I33)</f>
        <v>92.69723751883</v>
      </c>
      <c r="J35" s="411"/>
      <c r="K35" s="374"/>
      <c r="L35" s="375"/>
      <c r="M35" s="373"/>
      <c r="N35" s="373"/>
      <c r="P35" s="390"/>
      <c r="Q35" s="390"/>
      <c r="R35" s="390"/>
    </row>
    <row r="36" spans="3:13" s="371" customFormat="1" ht="15.75">
      <c r="C36" s="389"/>
      <c r="D36" s="391"/>
      <c r="E36" s="391"/>
      <c r="F36" s="391"/>
      <c r="G36" s="391"/>
      <c r="H36" s="392"/>
      <c r="I36" s="393"/>
      <c r="J36" s="411"/>
      <c r="L36" s="372"/>
      <c r="M36" s="373"/>
    </row>
    <row r="37" spans="3:12" ht="15.75">
      <c r="C37" s="395"/>
      <c r="D37" s="270" t="s">
        <v>628</v>
      </c>
      <c r="H37" s="412"/>
      <c r="I37" s="413"/>
      <c r="K37" s="324"/>
      <c r="L37" s="409"/>
    </row>
    <row r="38" spans="2:9" ht="15.75">
      <c r="B38" s="374" t="str">
        <f>+$C$6&amp;D38</f>
        <v>IL&amp;FS  Infrastructure Debt Fund Series 2CTriparty Repo</v>
      </c>
      <c r="C38" s="395"/>
      <c r="D38" s="287" t="s">
        <v>629</v>
      </c>
      <c r="H38" s="412">
        <v>1366.695</v>
      </c>
      <c r="I38" s="273">
        <v>6.86</v>
      </c>
    </row>
    <row r="39" spans="3:10" ht="15.75">
      <c r="C39" s="395"/>
      <c r="D39" s="396" t="s">
        <v>43</v>
      </c>
      <c r="E39" s="396"/>
      <c r="F39" s="396"/>
      <c r="G39" s="396"/>
      <c r="H39" s="399">
        <f>SUM(H38)</f>
        <v>1366.695</v>
      </c>
      <c r="I39" s="281">
        <f>I38</f>
        <v>6.86</v>
      </c>
      <c r="J39" s="411"/>
    </row>
    <row r="40" spans="3:13" s="371" customFormat="1" ht="15.75">
      <c r="C40" s="395"/>
      <c r="D40" s="374"/>
      <c r="E40" s="374"/>
      <c r="F40" s="374"/>
      <c r="G40" s="374"/>
      <c r="H40" s="412"/>
      <c r="I40" s="413"/>
      <c r="J40" s="373"/>
      <c r="K40" s="374"/>
      <c r="L40" s="375"/>
      <c r="M40" s="373"/>
    </row>
    <row r="41" spans="2:13" s="371" customFormat="1" ht="15.75">
      <c r="B41" s="374" t="str">
        <f>+$C$6&amp;D41</f>
        <v>IL&amp;FS  Infrastructure Debt Fund Series 2CTriparty Repo Margin</v>
      </c>
      <c r="C41" s="389"/>
      <c r="D41" s="414" t="s">
        <v>630</v>
      </c>
      <c r="G41" s="340"/>
      <c r="H41" s="412">
        <v>8.35232</v>
      </c>
      <c r="I41" s="273">
        <f>+H41/$H$48*100</f>
        <v>0.04190343054135332</v>
      </c>
      <c r="J41" s="373"/>
      <c r="L41" s="372"/>
      <c r="M41" s="373"/>
    </row>
    <row r="42" spans="3:13" s="371" customFormat="1" ht="15.75">
      <c r="C42" s="395"/>
      <c r="D42" s="396" t="s">
        <v>43</v>
      </c>
      <c r="E42" s="396"/>
      <c r="F42" s="396"/>
      <c r="G42" s="415"/>
      <c r="H42" s="399">
        <f>H41</f>
        <v>8.35232</v>
      </c>
      <c r="I42" s="281">
        <f>I41</f>
        <v>0.04190343054135332</v>
      </c>
      <c r="J42" s="373"/>
      <c r="K42" s="374"/>
      <c r="L42" s="375"/>
      <c r="M42" s="373"/>
    </row>
    <row r="43" spans="3:13" s="371" customFormat="1" ht="15.75">
      <c r="C43" s="395"/>
      <c r="D43" s="374"/>
      <c r="E43" s="374"/>
      <c r="F43" s="374"/>
      <c r="G43" s="374"/>
      <c r="H43" s="412"/>
      <c r="I43" s="413"/>
      <c r="J43" s="373"/>
      <c r="K43" s="374"/>
      <c r="L43" s="375"/>
      <c r="M43" s="373"/>
    </row>
    <row r="44" spans="3:13" s="371" customFormat="1" ht="15.75">
      <c r="C44" s="395"/>
      <c r="D44" s="270" t="s">
        <v>183</v>
      </c>
      <c r="E44" s="374"/>
      <c r="F44" s="374"/>
      <c r="G44" s="374"/>
      <c r="H44" s="412"/>
      <c r="I44" s="413"/>
      <c r="J44" s="373"/>
      <c r="K44" s="374"/>
      <c r="L44" s="375"/>
      <c r="M44" s="373"/>
    </row>
    <row r="45" spans="2:13" s="371" customFormat="1" ht="15.75">
      <c r="B45" s="374" t="str">
        <f>+$C$6&amp;D45</f>
        <v>IL&amp;FS  Infrastructure Debt Fund Series 2CCash &amp; Cash Equivalents</v>
      </c>
      <c r="C45" s="389">
        <v>1</v>
      </c>
      <c r="D45" s="371" t="s">
        <v>45</v>
      </c>
      <c r="H45" s="394">
        <f>H47-H46</f>
        <v>-28.487963700000208</v>
      </c>
      <c r="I45" s="273">
        <f>H45/H48*100</f>
        <v>-0.14292357191385785</v>
      </c>
      <c r="J45" s="373"/>
      <c r="L45" s="372"/>
      <c r="M45" s="373"/>
    </row>
    <row r="46" spans="3:9" ht="15.75">
      <c r="C46" s="395">
        <v>2</v>
      </c>
      <c r="D46" s="374" t="s">
        <v>46</v>
      </c>
      <c r="H46" s="268">
        <v>109.0499149</v>
      </c>
      <c r="I46" s="273">
        <f>H46/H48*100</f>
        <v>0.5471013484340448</v>
      </c>
    </row>
    <row r="47" spans="3:10" ht="15.75">
      <c r="C47" s="395"/>
      <c r="D47" s="396" t="s">
        <v>43</v>
      </c>
      <c r="E47" s="396"/>
      <c r="F47" s="396"/>
      <c r="G47" s="396"/>
      <c r="H47" s="399">
        <v>80.5619511999998</v>
      </c>
      <c r="I47" s="281">
        <f>SUM(I45:I46)</f>
        <v>0.40417777652018694</v>
      </c>
      <c r="J47" s="411"/>
    </row>
    <row r="48" spans="3:14" ht="15.75">
      <c r="C48" s="395"/>
      <c r="D48" s="400" t="s">
        <v>47</v>
      </c>
      <c r="E48" s="400"/>
      <c r="F48" s="400"/>
      <c r="G48" s="400"/>
      <c r="H48" s="416">
        <v>19932.306</v>
      </c>
      <c r="I48" s="294">
        <f>I35+I39+I42+I47</f>
        <v>100.00331872589153</v>
      </c>
      <c r="J48" s="417"/>
      <c r="N48" s="373"/>
    </row>
    <row r="49" spans="3:14" s="371" customFormat="1" ht="15.75">
      <c r="C49" s="389"/>
      <c r="D49" s="401"/>
      <c r="E49" s="401"/>
      <c r="F49" s="401"/>
      <c r="G49" s="401"/>
      <c r="H49" s="402"/>
      <c r="I49" s="403"/>
      <c r="J49" s="417"/>
      <c r="L49" s="372"/>
      <c r="M49" s="373"/>
      <c r="N49" s="404"/>
    </row>
    <row r="50" spans="3:14" s="371" customFormat="1" ht="15.75">
      <c r="C50" s="389"/>
      <c r="D50" s="364" t="s">
        <v>125</v>
      </c>
      <c r="E50" s="401"/>
      <c r="F50" s="401"/>
      <c r="G50" s="401"/>
      <c r="H50" s="402"/>
      <c r="I50" s="418">
        <v>543750000</v>
      </c>
      <c r="J50" s="417"/>
      <c r="L50" s="372"/>
      <c r="M50" s="373"/>
      <c r="N50" s="404"/>
    </row>
    <row r="51" spans="3:14" s="371" customFormat="1" ht="15.75">
      <c r="C51" s="389"/>
      <c r="D51" s="364"/>
      <c r="E51" s="401"/>
      <c r="F51" s="401"/>
      <c r="G51" s="401"/>
      <c r="H51" s="402"/>
      <c r="I51" s="418"/>
      <c r="J51" s="417"/>
      <c r="L51" s="372"/>
      <c r="M51" s="373"/>
      <c r="N51" s="404"/>
    </row>
    <row r="52" spans="3:14" s="371" customFormat="1" ht="15.75">
      <c r="C52" s="389"/>
      <c r="D52" s="305" t="s">
        <v>631</v>
      </c>
      <c r="E52" s="277"/>
      <c r="F52" s="401"/>
      <c r="G52" s="401"/>
      <c r="H52" s="402"/>
      <c r="I52" s="418"/>
      <c r="J52" s="417"/>
      <c r="L52" s="372"/>
      <c r="M52" s="373"/>
      <c r="N52" s="404"/>
    </row>
    <row r="53" spans="3:14" s="371" customFormat="1" ht="31.5">
      <c r="C53" s="389"/>
      <c r="D53" s="303" t="s">
        <v>632</v>
      </c>
      <c r="E53" s="366" t="s">
        <v>676</v>
      </c>
      <c r="F53" s="401"/>
      <c r="G53" s="401"/>
      <c r="H53" s="402"/>
      <c r="I53" s="418"/>
      <c r="J53" s="417"/>
      <c r="L53" s="372"/>
      <c r="M53" s="373"/>
      <c r="N53" s="404"/>
    </row>
    <row r="54" spans="3:14" s="371" customFormat="1" ht="15.75">
      <c r="C54" s="389"/>
      <c r="D54" s="305" t="s">
        <v>663</v>
      </c>
      <c r="E54" s="277"/>
      <c r="F54" s="401"/>
      <c r="G54" s="401"/>
      <c r="H54" s="402"/>
      <c r="I54" s="418"/>
      <c r="J54" s="417"/>
      <c r="L54" s="372"/>
      <c r="M54" s="373"/>
      <c r="N54" s="404"/>
    </row>
    <row r="55" spans="3:14" s="371" customFormat="1" ht="15.75">
      <c r="C55" s="389"/>
      <c r="D55" s="306" t="s">
        <v>635</v>
      </c>
      <c r="E55" s="367">
        <v>1084733.4685</v>
      </c>
      <c r="F55" s="401"/>
      <c r="G55" s="401"/>
      <c r="H55" s="402"/>
      <c r="I55" s="418"/>
      <c r="J55" s="417"/>
      <c r="L55" s="372"/>
      <c r="M55" s="373"/>
      <c r="N55" s="404"/>
    </row>
    <row r="56" spans="3:14" s="371" customFormat="1" ht="15.75">
      <c r="C56" s="389"/>
      <c r="D56" s="305" t="s">
        <v>664</v>
      </c>
      <c r="E56" s="277"/>
      <c r="F56" s="401"/>
      <c r="G56" s="401"/>
      <c r="H56" s="402"/>
      <c r="I56" s="418"/>
      <c r="J56" s="417"/>
      <c r="L56" s="372"/>
      <c r="M56" s="373"/>
      <c r="N56" s="404"/>
    </row>
    <row r="57" spans="3:14" s="371" customFormat="1" ht="15.75">
      <c r="C57" s="389"/>
      <c r="D57" s="306" t="s">
        <v>635</v>
      </c>
      <c r="E57" s="367">
        <v>1099713.4243</v>
      </c>
      <c r="F57" s="401"/>
      <c r="G57" s="401"/>
      <c r="H57" s="402"/>
      <c r="I57" s="418"/>
      <c r="J57" s="417"/>
      <c r="L57" s="372"/>
      <c r="M57" s="373"/>
      <c r="N57" s="404"/>
    </row>
    <row r="58" spans="3:14" s="371" customFormat="1" ht="15.75">
      <c r="C58" s="389"/>
      <c r="D58" s="308" t="s">
        <v>665</v>
      </c>
      <c r="E58" s="368" t="s">
        <v>639</v>
      </c>
      <c r="F58" s="401"/>
      <c r="G58" s="401"/>
      <c r="H58" s="402"/>
      <c r="I58" s="418"/>
      <c r="J58" s="417"/>
      <c r="L58" s="372"/>
      <c r="M58" s="373"/>
      <c r="N58" s="404"/>
    </row>
    <row r="59" spans="3:14" s="371" customFormat="1" ht="31.5">
      <c r="C59" s="389"/>
      <c r="D59" s="303" t="s">
        <v>677</v>
      </c>
      <c r="E59" s="368" t="s">
        <v>639</v>
      </c>
      <c r="F59" s="401"/>
      <c r="G59" s="401"/>
      <c r="H59" s="402"/>
      <c r="I59" s="418"/>
      <c r="J59" s="417"/>
      <c r="L59" s="372"/>
      <c r="M59" s="373"/>
      <c r="N59" s="404"/>
    </row>
    <row r="60" spans="3:14" s="371" customFormat="1" ht="31.5">
      <c r="C60" s="389"/>
      <c r="D60" s="303" t="s">
        <v>667</v>
      </c>
      <c r="E60" s="368" t="s">
        <v>639</v>
      </c>
      <c r="F60" s="401"/>
      <c r="G60" s="401"/>
      <c r="H60" s="402"/>
      <c r="I60" s="418"/>
      <c r="J60" s="417"/>
      <c r="L60" s="372"/>
      <c r="M60" s="373"/>
      <c r="N60" s="404"/>
    </row>
    <row r="61" spans="3:14" s="371" customFormat="1" ht="15.75">
      <c r="C61" s="389"/>
      <c r="D61" s="308" t="s">
        <v>642</v>
      </c>
      <c r="E61" s="368" t="s">
        <v>639</v>
      </c>
      <c r="F61" s="401"/>
      <c r="G61" s="401"/>
      <c r="H61" s="402"/>
      <c r="I61" s="418"/>
      <c r="J61" s="417"/>
      <c r="L61" s="372"/>
      <c r="M61" s="373"/>
      <c r="N61" s="404"/>
    </row>
    <row r="62" spans="3:14" s="371" customFormat="1" ht="31.5">
      <c r="C62" s="389"/>
      <c r="D62" s="369" t="s">
        <v>668</v>
      </c>
      <c r="E62" s="368" t="s">
        <v>263</v>
      </c>
      <c r="F62" s="401"/>
      <c r="G62" s="401"/>
      <c r="H62" s="402"/>
      <c r="I62" s="418"/>
      <c r="J62" s="417"/>
      <c r="L62" s="372"/>
      <c r="M62" s="373"/>
      <c r="N62" s="404"/>
    </row>
    <row r="63" spans="3:14" s="371" customFormat="1" ht="15.75">
      <c r="C63" s="389"/>
      <c r="D63" s="305" t="s">
        <v>645</v>
      </c>
      <c r="E63" s="368" t="s">
        <v>263</v>
      </c>
      <c r="F63" s="401"/>
      <c r="G63" s="401"/>
      <c r="H63" s="402"/>
      <c r="I63" s="418"/>
      <c r="J63" s="417"/>
      <c r="L63" s="372"/>
      <c r="M63" s="373"/>
      <c r="N63" s="404"/>
    </row>
    <row r="64" spans="3:14" s="371" customFormat="1" ht="15.75">
      <c r="C64" s="389"/>
      <c r="D64" s="318" t="s">
        <v>650</v>
      </c>
      <c r="E64" s="277"/>
      <c r="F64" s="401"/>
      <c r="G64" s="401"/>
      <c r="H64" s="402"/>
      <c r="I64" s="418"/>
      <c r="J64" s="417"/>
      <c r="L64" s="372"/>
      <c r="M64" s="373"/>
      <c r="N64" s="404"/>
    </row>
    <row r="65" spans="3:14" s="371" customFormat="1" ht="15.75">
      <c r="C65" s="389"/>
      <c r="D65" s="277" t="s">
        <v>669</v>
      </c>
      <c r="E65" s="277"/>
      <c r="F65" s="401"/>
      <c r="G65" s="401"/>
      <c r="H65" s="402"/>
      <c r="I65" s="418"/>
      <c r="J65" s="417"/>
      <c r="L65" s="372"/>
      <c r="M65" s="373"/>
      <c r="N65" s="404"/>
    </row>
    <row r="66" spans="3:14" s="371" customFormat="1" ht="15.75">
      <c r="C66" s="389"/>
      <c r="D66" s="364"/>
      <c r="E66" s="401"/>
      <c r="F66" s="401"/>
      <c r="G66" s="401"/>
      <c r="H66" s="402"/>
      <c r="I66" s="418"/>
      <c r="J66" s="417"/>
      <c r="L66" s="372"/>
      <c r="M66" s="373"/>
      <c r="N66" s="404"/>
    </row>
    <row r="67" spans="3:14" s="371" customFormat="1" ht="15.75">
      <c r="C67" s="389"/>
      <c r="D67" s="319" t="s">
        <v>651</v>
      </c>
      <c r="E67" s="401"/>
      <c r="F67" s="401"/>
      <c r="G67" s="401"/>
      <c r="H67" s="402"/>
      <c r="I67" s="418"/>
      <c r="J67" s="417"/>
      <c r="L67" s="372"/>
      <c r="M67" s="373"/>
      <c r="N67" s="404"/>
    </row>
    <row r="68" spans="3:14" s="371" customFormat="1" ht="15.75">
      <c r="C68" s="389"/>
      <c r="D68" s="364"/>
      <c r="E68" s="401"/>
      <c r="F68" s="401"/>
      <c r="G68" s="401"/>
      <c r="H68" s="402"/>
      <c r="I68" s="418"/>
      <c r="J68" s="417"/>
      <c r="L68" s="372"/>
      <c r="M68" s="373"/>
      <c r="N68" s="404"/>
    </row>
    <row r="69" spans="3:14" s="371" customFormat="1" ht="31.5" customHeight="1">
      <c r="C69" s="320" t="s">
        <v>95</v>
      </c>
      <c r="D69" s="321" t="s">
        <v>96</v>
      </c>
      <c r="E69" s="321"/>
      <c r="F69" s="321"/>
      <c r="G69" s="321"/>
      <c r="H69" s="321"/>
      <c r="I69" s="322"/>
      <c r="J69" s="417"/>
      <c r="L69" s="372"/>
      <c r="M69" s="373"/>
      <c r="N69" s="404"/>
    </row>
    <row r="70" spans="3:9" ht="15.75">
      <c r="C70" s="395"/>
      <c r="H70" s="376"/>
      <c r="I70" s="419"/>
    </row>
    <row r="72" spans="7:8" ht="15.75" hidden="1">
      <c r="G72" s="374">
        <v>1707699234.05</v>
      </c>
      <c r="H72" s="376">
        <v>17076.9923405</v>
      </c>
    </row>
    <row r="73" ht="15.75" hidden="1">
      <c r="H73" s="376">
        <v>1884.7669896999978</v>
      </c>
    </row>
  </sheetData>
  <sheetProtection/>
  <mergeCells count="9">
    <mergeCell ref="D69:I69"/>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5:Q81"/>
  <sheetViews>
    <sheetView zoomScalePageLayoutView="0" workbookViewId="0" topLeftCell="C1">
      <selection activeCell="C1" sqref="C1"/>
    </sheetView>
  </sheetViews>
  <sheetFormatPr defaultColWidth="9.140625" defaultRowHeight="15"/>
  <cols>
    <col min="1" max="2" width="15.00390625" style="242" hidden="1" customWidth="1"/>
    <col min="3" max="3" width="7.57421875" style="242" customWidth="1"/>
    <col min="4" max="4" width="58.7109375" style="242" customWidth="1"/>
    <col min="5" max="5" width="18.00390625" style="242" customWidth="1"/>
    <col min="6" max="6" width="17.8515625" style="242" customWidth="1"/>
    <col min="7" max="7" width="18.421875" style="276" customWidth="1"/>
    <col min="8" max="8" width="16.8515625" style="242" customWidth="1"/>
    <col min="9" max="9" width="14.7109375" style="242" customWidth="1"/>
    <col min="10" max="10" width="16.28125" style="242" bestFit="1" customWidth="1"/>
    <col min="11" max="11" width="19.8515625" style="242" hidden="1" customWidth="1"/>
    <col min="12" max="12" width="9.140625" style="344" hidden="1" customWidth="1"/>
    <col min="13" max="13" width="15.7109375" style="242" customWidth="1"/>
    <col min="14" max="14" width="25.57421875" style="242" bestFit="1" customWidth="1"/>
    <col min="15" max="15" width="11.00390625" style="242" bestFit="1" customWidth="1"/>
    <col min="16" max="16384" width="9.140625" style="242" customWidth="1"/>
  </cols>
  <sheetData>
    <row r="5" ht="15.75">
      <c r="C5" s="242" t="s">
        <v>112</v>
      </c>
    </row>
    <row r="7" spans="3:13" s="287" customFormat="1" ht="15.75" customHeight="1">
      <c r="C7" s="245" t="s">
        <v>678</v>
      </c>
      <c r="D7" s="246"/>
      <c r="E7" s="246"/>
      <c r="F7" s="246"/>
      <c r="G7" s="246"/>
      <c r="H7" s="246"/>
      <c r="I7" s="247"/>
      <c r="J7" s="242"/>
      <c r="L7" s="345"/>
      <c r="M7" s="242"/>
    </row>
    <row r="8" spans="3:13" s="287" customFormat="1" ht="15.75" customHeight="1">
      <c r="C8" s="249" t="s">
        <v>613</v>
      </c>
      <c r="D8" s="250"/>
      <c r="E8" s="250"/>
      <c r="F8" s="250"/>
      <c r="G8" s="250"/>
      <c r="H8" s="250"/>
      <c r="I8" s="251"/>
      <c r="J8" s="242"/>
      <c r="L8" s="345"/>
      <c r="M8" s="242"/>
    </row>
    <row r="9" spans="3:9" ht="15.75">
      <c r="C9" s="252" t="s">
        <v>614</v>
      </c>
      <c r="D9" s="253"/>
      <c r="E9" s="253"/>
      <c r="F9" s="253"/>
      <c r="G9" s="253"/>
      <c r="H9" s="253"/>
      <c r="I9" s="254"/>
    </row>
    <row r="10" spans="3:9" ht="15.75">
      <c r="C10" s="257"/>
      <c r="D10" s="346"/>
      <c r="E10" s="347"/>
      <c r="F10" s="347"/>
      <c r="G10" s="348"/>
      <c r="H10" s="349"/>
      <c r="I10" s="350"/>
    </row>
    <row r="11" spans="3:13" s="287" customFormat="1" ht="15.75">
      <c r="C11" s="260" t="s">
        <v>1</v>
      </c>
      <c r="D11" s="261" t="s">
        <v>114</v>
      </c>
      <c r="E11" s="261" t="s">
        <v>615</v>
      </c>
      <c r="F11" s="262" t="s">
        <v>4</v>
      </c>
      <c r="G11" s="261" t="s">
        <v>5</v>
      </c>
      <c r="H11" s="263" t="s">
        <v>115</v>
      </c>
      <c r="I11" s="351" t="s">
        <v>116</v>
      </c>
      <c r="J11" s="265"/>
      <c r="K11" s="352"/>
      <c r="L11" s="345"/>
      <c r="M11" s="265"/>
    </row>
    <row r="12" spans="3:9" ht="15.75">
      <c r="C12" s="260"/>
      <c r="D12" s="261"/>
      <c r="E12" s="261"/>
      <c r="F12" s="262"/>
      <c r="G12" s="261"/>
      <c r="H12" s="263" t="s">
        <v>616</v>
      </c>
      <c r="I12" s="351"/>
    </row>
    <row r="13" spans="3:9" ht="15.75">
      <c r="C13" s="267"/>
      <c r="H13" s="268"/>
      <c r="I13" s="353"/>
    </row>
    <row r="14" spans="3:9" ht="15.75">
      <c r="C14" s="267"/>
      <c r="D14" s="270" t="s">
        <v>661</v>
      </c>
      <c r="E14" s="354"/>
      <c r="H14" s="268"/>
      <c r="I14" s="355"/>
    </row>
    <row r="15" spans="1:13" ht="15.75">
      <c r="A15" s="242" t="str">
        <f aca="true" t="shared" si="0" ref="A15:A23">+$C$7&amp;D15</f>
        <v>IL&amp;FS  Infrastructure Debt Fund Series 3AIL&amp;FS Solar Power Ltd</v>
      </c>
      <c r="C15" s="267">
        <v>1</v>
      </c>
      <c r="D15" s="242" t="s">
        <v>8</v>
      </c>
      <c r="E15" s="354" t="s">
        <v>73</v>
      </c>
      <c r="F15" s="242" t="s">
        <v>9</v>
      </c>
      <c r="G15" s="276">
        <v>230</v>
      </c>
      <c r="H15" s="268">
        <v>2918.6350117</v>
      </c>
      <c r="I15" s="273">
        <v>17.6</v>
      </c>
      <c r="M15" s="275"/>
    </row>
    <row r="16" spans="1:13" ht="15.75">
      <c r="A16" s="242" t="str">
        <f t="shared" si="0"/>
        <v>IL&amp;FS  Infrastructure Debt Fund Series 3AShrem Tollway Pvt Ltd</v>
      </c>
      <c r="C16" s="267">
        <v>2</v>
      </c>
      <c r="D16" s="242" t="s">
        <v>12</v>
      </c>
      <c r="E16" s="354" t="s">
        <v>75</v>
      </c>
      <c r="F16" s="242" t="s">
        <v>71</v>
      </c>
      <c r="G16" s="276">
        <v>200</v>
      </c>
      <c r="H16" s="268">
        <v>2000.0000004</v>
      </c>
      <c r="I16" s="273">
        <v>12.06</v>
      </c>
      <c r="M16" s="275"/>
    </row>
    <row r="17" spans="1:13" ht="15.75">
      <c r="A17" s="242" t="str">
        <f t="shared" si="0"/>
        <v>IL&amp;FS  Infrastructure Debt Fund Series 3AIL&amp;FS Wind Energy Ltd</v>
      </c>
      <c r="C17" s="267">
        <v>3</v>
      </c>
      <c r="D17" s="242" t="s">
        <v>10</v>
      </c>
      <c r="E17" s="354" t="s">
        <v>74</v>
      </c>
      <c r="F17" s="242" t="s">
        <v>50</v>
      </c>
      <c r="G17" s="276">
        <v>77</v>
      </c>
      <c r="H17" s="268">
        <v>974.8649899</v>
      </c>
      <c r="I17" s="273">
        <v>5.88</v>
      </c>
      <c r="M17" s="275"/>
    </row>
    <row r="18" spans="3:13" ht="15.75">
      <c r="C18" s="267">
        <v>4</v>
      </c>
      <c r="D18" s="242" t="s">
        <v>14</v>
      </c>
      <c r="E18" s="354" t="s">
        <v>76</v>
      </c>
      <c r="F18" s="242" t="s">
        <v>15</v>
      </c>
      <c r="G18" s="276">
        <v>150000</v>
      </c>
      <c r="H18" s="268">
        <v>592.10519</v>
      </c>
      <c r="I18" s="273">
        <v>3.57</v>
      </c>
      <c r="M18" s="275"/>
    </row>
    <row r="19" spans="1:13" ht="15.75">
      <c r="A19" s="242" t="str">
        <f t="shared" si="0"/>
        <v>IL&amp;FS  Infrastructure Debt Fund Series 3A</v>
      </c>
      <c r="C19" s="267"/>
      <c r="E19" s="354"/>
      <c r="H19" s="268"/>
      <c r="I19" s="273"/>
      <c r="M19" s="275"/>
    </row>
    <row r="20" spans="1:13" ht="15.75">
      <c r="A20" s="242" t="str">
        <f t="shared" si="0"/>
        <v>IL&amp;FS  Infrastructure Debt Fund Series 3ADebt Instrument-Privately Placed-Unlisted</v>
      </c>
      <c r="C20" s="267"/>
      <c r="D20" s="270" t="s">
        <v>16</v>
      </c>
      <c r="E20" s="354"/>
      <c r="H20" s="268"/>
      <c r="I20" s="273"/>
      <c r="M20" s="275"/>
    </row>
    <row r="21" spans="1:13" ht="15.75">
      <c r="A21" s="242" t="str">
        <f t="shared" si="0"/>
        <v>IL&amp;FS  Infrastructure Debt Fund Series 3ABhilangana Hydro Power Ltd</v>
      </c>
      <c r="C21" s="267">
        <v>5</v>
      </c>
      <c r="D21" s="242" t="s">
        <v>17</v>
      </c>
      <c r="E21" s="354" t="s">
        <v>77</v>
      </c>
      <c r="F21" s="242" t="s">
        <v>28</v>
      </c>
      <c r="G21" s="276">
        <v>98</v>
      </c>
      <c r="H21" s="268">
        <v>980</v>
      </c>
      <c r="I21" s="273">
        <v>5.91</v>
      </c>
      <c r="M21" s="275"/>
    </row>
    <row r="22" spans="1:13" ht="15.75">
      <c r="A22" s="242" t="str">
        <f t="shared" si="0"/>
        <v>IL&amp;FS  Infrastructure Debt Fund Series 3AAMRI Hospitals Ltd</v>
      </c>
      <c r="C22" s="267">
        <v>6</v>
      </c>
      <c r="D22" s="242" t="s">
        <v>57</v>
      </c>
      <c r="E22" s="354" t="s">
        <v>82</v>
      </c>
      <c r="F22" s="242" t="s">
        <v>72</v>
      </c>
      <c r="G22" s="276">
        <v>100</v>
      </c>
      <c r="H22" s="268">
        <v>876.0000045</v>
      </c>
      <c r="I22" s="273">
        <v>5.28</v>
      </c>
      <c r="M22" s="275"/>
    </row>
    <row r="23" spans="1:13" ht="15.75">
      <c r="A23" s="242" t="str">
        <f t="shared" si="0"/>
        <v>IL&amp;FS  Infrastructure Debt Fund Series 3ABabcock Borsig Ltd*</v>
      </c>
      <c r="C23" s="267">
        <v>7</v>
      </c>
      <c r="D23" s="242" t="s">
        <v>625</v>
      </c>
      <c r="E23" s="354" t="s">
        <v>78</v>
      </c>
      <c r="F23" s="242" t="s">
        <v>24</v>
      </c>
      <c r="G23" s="276">
        <v>146</v>
      </c>
      <c r="H23" s="268">
        <v>706.2867839</v>
      </c>
      <c r="I23" s="273">
        <v>4.26</v>
      </c>
      <c r="M23" s="275"/>
    </row>
    <row r="24" spans="1:13" ht="15.75">
      <c r="A24" s="242" t="str">
        <f>+$C$7&amp;D24</f>
        <v>IL&amp;FS  Infrastructure Debt Fund Series 3ABhilangana Hydro Power Ltd</v>
      </c>
      <c r="C24" s="267">
        <v>8</v>
      </c>
      <c r="D24" s="242" t="s">
        <v>17</v>
      </c>
      <c r="E24" s="354" t="s">
        <v>77</v>
      </c>
      <c r="F24" s="242" t="s">
        <v>31</v>
      </c>
      <c r="G24" s="276">
        <v>43</v>
      </c>
      <c r="H24" s="268">
        <v>430</v>
      </c>
      <c r="I24" s="273">
        <v>2.59</v>
      </c>
      <c r="M24" s="275"/>
    </row>
    <row r="25" spans="1:13" ht="15.75">
      <c r="A25" s="242" t="str">
        <f>+$C$7&amp;D25</f>
        <v>IL&amp;FS  Infrastructure Debt Fund Series 3AClean Max Enviro Energy Solution Pvt Ltd</v>
      </c>
      <c r="C25" s="267">
        <v>9</v>
      </c>
      <c r="D25" s="242" t="s">
        <v>26</v>
      </c>
      <c r="E25" s="354" t="s">
        <v>79</v>
      </c>
      <c r="F25" s="242" t="s">
        <v>27</v>
      </c>
      <c r="G25" s="276">
        <v>165</v>
      </c>
      <c r="H25" s="268">
        <v>412.4999948</v>
      </c>
      <c r="I25" s="273">
        <v>2.49</v>
      </c>
      <c r="M25" s="275"/>
    </row>
    <row r="26" spans="1:13" ht="15.75">
      <c r="A26" s="242" t="str">
        <f>+$C$7&amp;D26</f>
        <v>IL&amp;FS  Infrastructure Debt Fund Series 3ABhilangana Hydro Power Ltd</v>
      </c>
      <c r="C26" s="267">
        <v>10</v>
      </c>
      <c r="D26" s="242" t="s">
        <v>17</v>
      </c>
      <c r="E26" s="354" t="s">
        <v>77</v>
      </c>
      <c r="F26" s="242" t="s">
        <v>25</v>
      </c>
      <c r="G26" s="276">
        <v>8</v>
      </c>
      <c r="H26" s="268">
        <v>80</v>
      </c>
      <c r="I26" s="273">
        <v>0.48</v>
      </c>
      <c r="M26" s="275"/>
    </row>
    <row r="27" spans="1:13" ht="15.75">
      <c r="A27" s="242" t="str">
        <f>+$C$7&amp;D27</f>
        <v>IL&amp;FS  Infrastructure Debt Fund Series 3AKaynes Technology India Private Ltd</v>
      </c>
      <c r="C27" s="267">
        <v>11</v>
      </c>
      <c r="D27" s="242" t="s">
        <v>63</v>
      </c>
      <c r="E27" s="354" t="s">
        <v>83</v>
      </c>
      <c r="F27" s="242" t="s">
        <v>64</v>
      </c>
      <c r="G27" s="276">
        <v>100</v>
      </c>
      <c r="H27" s="268">
        <v>66.4880137</v>
      </c>
      <c r="I27" s="273">
        <v>0.4</v>
      </c>
      <c r="M27" s="275"/>
    </row>
    <row r="28" spans="3:13" ht="15.75">
      <c r="C28" s="267">
        <v>12</v>
      </c>
      <c r="D28" s="242" t="s">
        <v>17</v>
      </c>
      <c r="E28" s="354" t="s">
        <v>77</v>
      </c>
      <c r="F28" s="242" t="s">
        <v>18</v>
      </c>
      <c r="G28" s="276">
        <v>4</v>
      </c>
      <c r="H28" s="268">
        <v>40</v>
      </c>
      <c r="I28" s="273">
        <v>0.24</v>
      </c>
      <c r="M28" s="275"/>
    </row>
    <row r="29" spans="3:13" ht="15.75">
      <c r="C29" s="267">
        <v>13</v>
      </c>
      <c r="D29" s="242" t="s">
        <v>61</v>
      </c>
      <c r="E29" s="354" t="s">
        <v>86</v>
      </c>
      <c r="F29" s="242" t="s">
        <v>65</v>
      </c>
      <c r="G29" s="276">
        <v>2</v>
      </c>
      <c r="H29" s="268">
        <v>19.9999973</v>
      </c>
      <c r="I29" s="273">
        <v>0.12</v>
      </c>
      <c r="M29" s="275"/>
    </row>
    <row r="30" spans="3:13" ht="15.75">
      <c r="C30" s="267"/>
      <c r="E30" s="354"/>
      <c r="H30" s="268"/>
      <c r="I30" s="273"/>
      <c r="M30" s="275"/>
    </row>
    <row r="31" spans="3:13" ht="15.75">
      <c r="C31" s="267"/>
      <c r="D31" s="270" t="s">
        <v>85</v>
      </c>
      <c r="E31" s="354"/>
      <c r="H31" s="268"/>
      <c r="I31" s="273"/>
      <c r="M31" s="275"/>
    </row>
    <row r="32" spans="3:13" ht="15.75">
      <c r="C32" s="267">
        <v>15</v>
      </c>
      <c r="D32" s="242" t="s">
        <v>33</v>
      </c>
      <c r="E32" s="354" t="s">
        <v>34</v>
      </c>
      <c r="F32" s="242" t="s">
        <v>35</v>
      </c>
      <c r="G32" s="276">
        <v>80</v>
      </c>
      <c r="H32" s="268">
        <v>390.5028326</v>
      </c>
      <c r="I32" s="273">
        <v>2.35</v>
      </c>
      <c r="M32" s="275"/>
    </row>
    <row r="33" spans="3:13" ht="15.75">
      <c r="C33" s="267">
        <v>16</v>
      </c>
      <c r="D33" s="242" t="s">
        <v>41</v>
      </c>
      <c r="E33" s="354" t="s">
        <v>34</v>
      </c>
      <c r="F33" s="242" t="s">
        <v>42</v>
      </c>
      <c r="G33" s="276">
        <v>79</v>
      </c>
      <c r="H33" s="268">
        <v>387.2662324</v>
      </c>
      <c r="I33" s="273">
        <v>2.33</v>
      </c>
      <c r="M33" s="275"/>
    </row>
    <row r="34" spans="3:13" ht="15.75">
      <c r="C34" s="267">
        <v>17</v>
      </c>
      <c r="D34" s="242" t="s">
        <v>39</v>
      </c>
      <c r="E34" s="354" t="s">
        <v>34</v>
      </c>
      <c r="F34" s="242" t="s">
        <v>40</v>
      </c>
      <c r="G34" s="276">
        <v>75</v>
      </c>
      <c r="H34" s="268">
        <v>369.09872</v>
      </c>
      <c r="I34" s="273">
        <v>2.23</v>
      </c>
      <c r="M34" s="275"/>
    </row>
    <row r="35" spans="3:13" ht="15.75">
      <c r="C35" s="267">
        <v>18</v>
      </c>
      <c r="D35" s="242" t="s">
        <v>36</v>
      </c>
      <c r="E35" s="354" t="s">
        <v>37</v>
      </c>
      <c r="F35" s="242" t="s">
        <v>38</v>
      </c>
      <c r="G35" s="276">
        <v>72</v>
      </c>
      <c r="H35" s="268">
        <v>353.9760658</v>
      </c>
      <c r="I35" s="273">
        <v>2.13</v>
      </c>
      <c r="M35" s="275"/>
    </row>
    <row r="36" spans="3:13" ht="15.75">
      <c r="C36" s="267"/>
      <c r="D36" s="277"/>
      <c r="F36" s="277"/>
      <c r="H36" s="268"/>
      <c r="I36" s="353"/>
      <c r="M36" s="275"/>
    </row>
    <row r="37" spans="3:17" s="287" customFormat="1" ht="15.75">
      <c r="C37" s="289"/>
      <c r="D37" s="278" t="s">
        <v>43</v>
      </c>
      <c r="E37" s="278"/>
      <c r="F37" s="278"/>
      <c r="G37" s="278"/>
      <c r="H37" s="356">
        <f>SUM(H15:H35)</f>
        <v>11597.723836999998</v>
      </c>
      <c r="I37" s="281">
        <f>SUM(I15:I35)</f>
        <v>69.92</v>
      </c>
      <c r="J37" s="284"/>
      <c r="L37" s="345"/>
      <c r="M37" s="275"/>
      <c r="N37" s="357"/>
      <c r="O37" s="358"/>
      <c r="Q37" s="358"/>
    </row>
    <row r="38" spans="3:13" s="287" customFormat="1" ht="15.75">
      <c r="C38" s="289"/>
      <c r="D38" s="284"/>
      <c r="E38" s="284"/>
      <c r="F38" s="284"/>
      <c r="G38" s="284"/>
      <c r="H38" s="285"/>
      <c r="I38" s="328"/>
      <c r="J38" s="284"/>
      <c r="L38" s="345"/>
      <c r="M38" s="242"/>
    </row>
    <row r="39" spans="3:13" s="287" customFormat="1" ht="15.75">
      <c r="C39" s="289"/>
      <c r="D39" s="270" t="s">
        <v>628</v>
      </c>
      <c r="E39" s="242"/>
      <c r="F39" s="242"/>
      <c r="G39" s="242"/>
      <c r="H39" s="268"/>
      <c r="I39" s="353"/>
      <c r="J39" s="284"/>
      <c r="L39" s="345"/>
      <c r="M39" s="242"/>
    </row>
    <row r="40" spans="2:13" s="287" customFormat="1" ht="15.75">
      <c r="B40" s="287" t="str">
        <f>+$C$7&amp;D40</f>
        <v>IL&amp;FS  Infrastructure Debt Fund Series 3ATriparty Repo</v>
      </c>
      <c r="C40" s="289"/>
      <c r="D40" s="287" t="s">
        <v>629</v>
      </c>
      <c r="E40" s="288"/>
      <c r="F40" s="288"/>
      <c r="G40" s="288"/>
      <c r="H40" s="268">
        <v>4402.6434733</v>
      </c>
      <c r="I40" s="273">
        <f>H40/H50*100</f>
        <v>26.543522441854545</v>
      </c>
      <c r="J40" s="284"/>
      <c r="L40" s="345"/>
      <c r="M40" s="242"/>
    </row>
    <row r="41" spans="3:9" ht="15.75">
      <c r="C41" s="267"/>
      <c r="D41" s="278" t="s">
        <v>43</v>
      </c>
      <c r="E41" s="278"/>
      <c r="F41" s="278"/>
      <c r="G41" s="278"/>
      <c r="H41" s="290">
        <f>H40</f>
        <v>4402.6434733</v>
      </c>
      <c r="I41" s="281">
        <f>I40</f>
        <v>26.543522441854545</v>
      </c>
    </row>
    <row r="42" spans="3:9" ht="15.75">
      <c r="C42" s="267"/>
      <c r="D42" s="284"/>
      <c r="E42" s="284"/>
      <c r="F42" s="284"/>
      <c r="G42" s="284"/>
      <c r="H42" s="420"/>
      <c r="I42" s="421"/>
    </row>
    <row r="43" spans="2:9" ht="15.75">
      <c r="B43" s="287" t="str">
        <f>+$C$7&amp;D43</f>
        <v>IL&amp;FS  Infrastructure Debt Fund Series 3ATriparty Repo Margin</v>
      </c>
      <c r="C43" s="267"/>
      <c r="D43" s="270" t="s">
        <v>630</v>
      </c>
      <c r="E43" s="288"/>
      <c r="F43" s="288"/>
      <c r="H43" s="268">
        <v>26.50294</v>
      </c>
      <c r="I43" s="273">
        <f>H43/H50*100</f>
        <v>0.15978613461013008</v>
      </c>
    </row>
    <row r="44" spans="3:13" s="287" customFormat="1" ht="15.75">
      <c r="C44" s="289"/>
      <c r="D44" s="278" t="s">
        <v>43</v>
      </c>
      <c r="E44" s="278"/>
      <c r="F44" s="278"/>
      <c r="G44" s="278"/>
      <c r="H44" s="290">
        <f>H43</f>
        <v>26.50294</v>
      </c>
      <c r="I44" s="281">
        <f>I43</f>
        <v>0.15978613461013008</v>
      </c>
      <c r="J44" s="284"/>
      <c r="L44" s="345"/>
      <c r="M44" s="242"/>
    </row>
    <row r="45" spans="3:9" ht="15.75">
      <c r="C45" s="267"/>
      <c r="H45" s="268"/>
      <c r="I45" s="353"/>
    </row>
    <row r="46" spans="3:9" ht="15.75">
      <c r="C46" s="267"/>
      <c r="D46" s="270" t="s">
        <v>183</v>
      </c>
      <c r="H46" s="268"/>
      <c r="I46" s="353"/>
    </row>
    <row r="47" spans="3:9" ht="15.75">
      <c r="C47" s="267">
        <v>1</v>
      </c>
      <c r="D47" s="242" t="s">
        <v>679</v>
      </c>
      <c r="E47" s="288"/>
      <c r="F47" s="288"/>
      <c r="H47" s="268">
        <f>H49-H48</f>
        <v>-26.866677300001015</v>
      </c>
      <c r="I47" s="273">
        <f>H47/H50*100</f>
        <v>-0.16197910554771994</v>
      </c>
    </row>
    <row r="48" spans="2:9" ht="15.75">
      <c r="B48" s="287" t="str">
        <f>+$C$7&amp;D48</f>
        <v>IL&amp;FS  Infrastructure Debt Fund Series 3ACash &amp; Cash Equivalents</v>
      </c>
      <c r="C48" s="267">
        <v>2</v>
      </c>
      <c r="D48" s="242" t="s">
        <v>45</v>
      </c>
      <c r="E48" s="288"/>
      <c r="F48" s="288"/>
      <c r="H48" s="268">
        <v>586.50486</v>
      </c>
      <c r="I48" s="273">
        <f>H48/H50*100</f>
        <v>3.5360357948761725</v>
      </c>
    </row>
    <row r="49" spans="3:13" s="287" customFormat="1" ht="15.75">
      <c r="C49" s="289"/>
      <c r="D49" s="278" t="s">
        <v>43</v>
      </c>
      <c r="E49" s="278"/>
      <c r="F49" s="278"/>
      <c r="G49" s="278"/>
      <c r="H49" s="356">
        <v>559.638182699999</v>
      </c>
      <c r="I49" s="281">
        <f>SUM(I47:I48)</f>
        <v>3.3740566893284525</v>
      </c>
      <c r="J49" s="284"/>
      <c r="L49" s="345"/>
      <c r="M49" s="242"/>
    </row>
    <row r="50" spans="3:14" s="287" customFormat="1" ht="15.75">
      <c r="C50" s="289"/>
      <c r="D50" s="292" t="s">
        <v>47</v>
      </c>
      <c r="E50" s="292"/>
      <c r="F50" s="292"/>
      <c r="G50" s="292"/>
      <c r="H50" s="293">
        <v>16586.508</v>
      </c>
      <c r="I50" s="294">
        <f>I37+I41+I44+I49</f>
        <v>99.99736526579314</v>
      </c>
      <c r="J50" s="295"/>
      <c r="L50" s="345"/>
      <c r="M50" s="275"/>
      <c r="N50" s="357"/>
    </row>
    <row r="51" spans="3:14" ht="15.75">
      <c r="C51" s="267"/>
      <c r="D51" s="295"/>
      <c r="E51" s="295"/>
      <c r="F51" s="295"/>
      <c r="G51" s="295"/>
      <c r="H51" s="297"/>
      <c r="I51" s="363"/>
      <c r="J51" s="295"/>
      <c r="N51" s="336"/>
    </row>
    <row r="52" spans="3:14" ht="15.75">
      <c r="C52" s="267"/>
      <c r="D52" s="295"/>
      <c r="E52" s="295"/>
      <c r="F52" s="295"/>
      <c r="G52" s="295"/>
      <c r="H52" s="297"/>
      <c r="I52" s="363"/>
      <c r="J52" s="295"/>
      <c r="N52" s="336"/>
    </row>
    <row r="53" spans="3:14" ht="15.75">
      <c r="C53" s="267"/>
      <c r="D53" s="305" t="s">
        <v>631</v>
      </c>
      <c r="E53" s="277"/>
      <c r="F53" s="422"/>
      <c r="G53" s="422"/>
      <c r="H53" s="277"/>
      <c r="I53" s="343"/>
      <c r="J53" s="295"/>
      <c r="N53" s="336"/>
    </row>
    <row r="54" spans="3:14" ht="31.5">
      <c r="C54" s="267"/>
      <c r="D54" s="303" t="s">
        <v>632</v>
      </c>
      <c r="E54" s="366" t="s">
        <v>680</v>
      </c>
      <c r="F54" s="422"/>
      <c r="G54" s="422"/>
      <c r="H54" s="277"/>
      <c r="I54" s="343"/>
      <c r="J54" s="295"/>
      <c r="N54" s="336"/>
    </row>
    <row r="55" spans="3:14" ht="15.75">
      <c r="C55" s="267"/>
      <c r="D55" s="305" t="s">
        <v>634</v>
      </c>
      <c r="E55" s="277"/>
      <c r="F55" s="422"/>
      <c r="G55" s="422"/>
      <c r="H55" s="277"/>
      <c r="I55" s="343"/>
      <c r="J55" s="295"/>
      <c r="N55" s="336"/>
    </row>
    <row r="56" spans="3:14" ht="15.75">
      <c r="C56" s="267"/>
      <c r="D56" s="306" t="s">
        <v>635</v>
      </c>
      <c r="E56" s="423">
        <v>1192975.9269</v>
      </c>
      <c r="F56" s="367"/>
      <c r="G56" s="422"/>
      <c r="H56" s="277"/>
      <c r="I56" s="343"/>
      <c r="J56" s="295"/>
      <c r="N56" s="336"/>
    </row>
    <row r="57" spans="3:14" ht="15.75">
      <c r="C57" s="267"/>
      <c r="D57" s="306" t="s">
        <v>636</v>
      </c>
      <c r="E57" s="423">
        <v>1192975.917</v>
      </c>
      <c r="F57" s="367"/>
      <c r="G57" s="422"/>
      <c r="H57" s="277"/>
      <c r="I57" s="343"/>
      <c r="J57" s="295"/>
      <c r="N57" s="336"/>
    </row>
    <row r="58" spans="3:14" ht="15.75">
      <c r="C58" s="267"/>
      <c r="D58" s="306" t="s">
        <v>681</v>
      </c>
      <c r="E58" s="423">
        <v>1191590.973</v>
      </c>
      <c r="F58" s="367"/>
      <c r="G58" s="422"/>
      <c r="H58" s="277"/>
      <c r="I58" s="343"/>
      <c r="J58" s="295"/>
      <c r="N58" s="336"/>
    </row>
    <row r="59" spans="3:14" ht="15.75">
      <c r="C59" s="267"/>
      <c r="D59" s="305" t="s">
        <v>637</v>
      </c>
      <c r="E59" s="277"/>
      <c r="F59" s="422"/>
      <c r="G59" s="422"/>
      <c r="H59" s="277"/>
      <c r="I59" s="343"/>
      <c r="J59" s="295"/>
      <c r="N59" s="336"/>
    </row>
    <row r="60" spans="3:14" ht="15.75">
      <c r="C60" s="267"/>
      <c r="D60" s="306" t="s">
        <v>635</v>
      </c>
      <c r="E60" s="423">
        <v>1185143.7049</v>
      </c>
      <c r="F60" s="422"/>
      <c r="G60" s="422"/>
      <c r="H60" s="277"/>
      <c r="I60" s="343"/>
      <c r="J60" s="295"/>
      <c r="N60" s="336"/>
    </row>
    <row r="61" spans="3:14" ht="15.75">
      <c r="C61" s="267"/>
      <c r="D61" s="306" t="s">
        <v>636</v>
      </c>
      <c r="E61" s="423">
        <v>1185143.694</v>
      </c>
      <c r="F61" s="422"/>
      <c r="G61" s="422"/>
      <c r="H61" s="277"/>
      <c r="I61" s="343"/>
      <c r="J61" s="295"/>
      <c r="N61" s="336"/>
    </row>
    <row r="62" spans="3:14" ht="15.75">
      <c r="C62" s="267"/>
      <c r="D62" s="306" t="s">
        <v>681</v>
      </c>
      <c r="E62" s="423">
        <v>1183767.8466</v>
      </c>
      <c r="F62" s="422"/>
      <c r="G62" s="422"/>
      <c r="H62" s="277"/>
      <c r="I62" s="343"/>
      <c r="J62" s="295"/>
      <c r="N62" s="336"/>
    </row>
    <row r="63" spans="3:14" ht="15.75">
      <c r="C63" s="267"/>
      <c r="D63" s="308" t="s">
        <v>638</v>
      </c>
      <c r="E63" s="368" t="s">
        <v>639</v>
      </c>
      <c r="F63" s="422"/>
      <c r="G63" s="422"/>
      <c r="H63" s="277"/>
      <c r="I63" s="343"/>
      <c r="J63" s="295"/>
      <c r="N63" s="336"/>
    </row>
    <row r="64" spans="3:14" ht="31.5">
      <c r="C64" s="267"/>
      <c r="D64" s="303" t="s">
        <v>677</v>
      </c>
      <c r="E64" s="368" t="s">
        <v>639</v>
      </c>
      <c r="F64" s="422"/>
      <c r="G64" s="422"/>
      <c r="H64" s="277"/>
      <c r="I64" s="343"/>
      <c r="J64" s="295"/>
      <c r="N64" s="336"/>
    </row>
    <row r="65" spans="3:14" ht="31.5">
      <c r="C65" s="267"/>
      <c r="D65" s="303" t="s">
        <v>641</v>
      </c>
      <c r="E65" s="368" t="s">
        <v>639</v>
      </c>
      <c r="F65" s="422"/>
      <c r="G65" s="422"/>
      <c r="H65" s="277"/>
      <c r="I65" s="343"/>
      <c r="J65" s="295"/>
      <c r="N65" s="336"/>
    </row>
    <row r="66" spans="3:14" ht="15.75">
      <c r="C66" s="267"/>
      <c r="D66" s="308" t="s">
        <v>642</v>
      </c>
      <c r="E66" s="368" t="s">
        <v>639</v>
      </c>
      <c r="F66" s="422"/>
      <c r="G66" s="422"/>
      <c r="H66" s="277"/>
      <c r="I66" s="343"/>
      <c r="J66" s="295"/>
      <c r="N66" s="336"/>
    </row>
    <row r="67" spans="3:14" ht="15.75">
      <c r="C67" s="267"/>
      <c r="D67" s="308" t="s">
        <v>643</v>
      </c>
      <c r="E67" s="424" t="s">
        <v>682</v>
      </c>
      <c r="F67" s="422"/>
      <c r="G67" s="422"/>
      <c r="H67" s="277"/>
      <c r="I67" s="343"/>
      <c r="J67" s="295"/>
      <c r="N67" s="336"/>
    </row>
    <row r="68" spans="3:14" ht="15.75">
      <c r="C68" s="267"/>
      <c r="D68" s="305" t="s">
        <v>645</v>
      </c>
      <c r="E68" s="277"/>
      <c r="F68" s="422"/>
      <c r="G68" s="422"/>
      <c r="H68" s="277"/>
      <c r="I68" s="343"/>
      <c r="J68" s="295"/>
      <c r="N68" s="336"/>
    </row>
    <row r="69" spans="3:14" ht="15.75">
      <c r="C69" s="267"/>
      <c r="D69" s="425" t="s">
        <v>646</v>
      </c>
      <c r="E69" s="426" t="s">
        <v>647</v>
      </c>
      <c r="F69" s="427"/>
      <c r="G69" s="427"/>
      <c r="H69" s="312" t="s">
        <v>183</v>
      </c>
      <c r="I69" s="341"/>
      <c r="J69" s="295"/>
      <c r="N69" s="336"/>
    </row>
    <row r="70" spans="3:14" ht="15.75">
      <c r="C70" s="267"/>
      <c r="D70" s="314" t="s">
        <v>648</v>
      </c>
      <c r="E70" s="428" t="s">
        <v>639</v>
      </c>
      <c r="F70" s="427"/>
      <c r="G70" s="427"/>
      <c r="H70" s="428" t="s">
        <v>639</v>
      </c>
      <c r="I70" s="429"/>
      <c r="J70" s="295"/>
      <c r="N70" s="336"/>
    </row>
    <row r="71" spans="3:14" ht="15.75">
      <c r="C71" s="267"/>
      <c r="D71" s="316" t="s">
        <v>683</v>
      </c>
      <c r="E71" s="316"/>
      <c r="F71" s="316"/>
      <c r="G71" s="316"/>
      <c r="H71" s="316"/>
      <c r="I71" s="317"/>
      <c r="J71" s="295"/>
      <c r="N71" s="336"/>
    </row>
    <row r="72" spans="3:14" ht="15.75">
      <c r="C72" s="267"/>
      <c r="D72" s="316"/>
      <c r="E72" s="316"/>
      <c r="F72" s="316"/>
      <c r="G72" s="316"/>
      <c r="H72" s="316"/>
      <c r="I72" s="317"/>
      <c r="J72" s="295"/>
      <c r="N72" s="336"/>
    </row>
    <row r="73" spans="3:14" ht="15.75">
      <c r="C73" s="267"/>
      <c r="D73" s="318" t="s">
        <v>650</v>
      </c>
      <c r="E73" s="430"/>
      <c r="F73" s="430"/>
      <c r="G73" s="430"/>
      <c r="H73" s="430"/>
      <c r="I73" s="431"/>
      <c r="J73" s="295"/>
      <c r="N73" s="336"/>
    </row>
    <row r="74" spans="3:14" ht="15.75">
      <c r="C74" s="267"/>
      <c r="D74" s="295"/>
      <c r="E74" s="295"/>
      <c r="F74" s="295"/>
      <c r="G74" s="295"/>
      <c r="H74" s="297"/>
      <c r="I74" s="363"/>
      <c r="J74" s="295"/>
      <c r="N74" s="336"/>
    </row>
    <row r="75" spans="3:14" ht="15.75">
      <c r="C75" s="267"/>
      <c r="D75" s="319" t="s">
        <v>651</v>
      </c>
      <c r="E75" s="295"/>
      <c r="F75" s="295"/>
      <c r="G75" s="295"/>
      <c r="H75" s="297"/>
      <c r="I75" s="363"/>
      <c r="J75" s="295"/>
      <c r="N75" s="336"/>
    </row>
    <row r="76" spans="3:14" ht="15.75">
      <c r="C76" s="267"/>
      <c r="D76" s="295"/>
      <c r="E76" s="295"/>
      <c r="F76" s="295"/>
      <c r="G76" s="295"/>
      <c r="H76" s="297"/>
      <c r="I76" s="363"/>
      <c r="J76" s="295"/>
      <c r="N76" s="336"/>
    </row>
    <row r="77" spans="3:14" ht="35.25" customHeight="1">
      <c r="C77" s="320" t="s">
        <v>95</v>
      </c>
      <c r="D77" s="321" t="s">
        <v>96</v>
      </c>
      <c r="E77" s="321"/>
      <c r="F77" s="321"/>
      <c r="G77" s="321"/>
      <c r="H77" s="321"/>
      <c r="I77" s="322"/>
      <c r="J77" s="295"/>
      <c r="N77" s="336"/>
    </row>
    <row r="78" spans="3:9" ht="15.75">
      <c r="C78" s="267"/>
      <c r="H78" s="275"/>
      <c r="I78" s="432"/>
    </row>
    <row r="80" spans="7:8" ht="15.75" hidden="1">
      <c r="G80" s="370">
        <v>1494519823.62</v>
      </c>
      <c r="H80" s="275">
        <v>14945.198236199998</v>
      </c>
    </row>
    <row r="81" ht="15.75" hidden="1">
      <c r="H81" s="275">
        <v>1423.0666808000024</v>
      </c>
    </row>
  </sheetData>
  <sheetProtection/>
  <mergeCells count="10">
    <mergeCell ref="D71:I72"/>
    <mergeCell ref="D77:I77"/>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5:O76"/>
  <sheetViews>
    <sheetView zoomScalePageLayoutView="0" workbookViewId="0" topLeftCell="C1">
      <selection activeCell="C1" sqref="C1"/>
    </sheetView>
  </sheetViews>
  <sheetFormatPr defaultColWidth="9.140625" defaultRowHeight="15"/>
  <cols>
    <col min="1" max="1" width="4.28125" style="242" hidden="1" customWidth="1"/>
    <col min="2" max="2" width="6.57421875" style="242" hidden="1" customWidth="1"/>
    <col min="3" max="3" width="7.57421875" style="242" customWidth="1"/>
    <col min="4" max="4" width="58.7109375" style="242" customWidth="1"/>
    <col min="5" max="5" width="18.8515625" style="242" customWidth="1"/>
    <col min="6" max="6" width="17.8515625" style="242" customWidth="1"/>
    <col min="7" max="7" width="18.421875" style="276" customWidth="1"/>
    <col min="8" max="8" width="16.8515625" style="242" customWidth="1"/>
    <col min="9" max="9" width="14.7109375" style="242" customWidth="1"/>
    <col min="10" max="10" width="15.421875" style="150" bestFit="1" customWidth="1"/>
    <col min="11" max="11" width="17.8515625" style="150" bestFit="1" customWidth="1"/>
    <col min="12" max="12" width="10.7109375" style="0" bestFit="1" customWidth="1"/>
    <col min="13" max="13" width="10.28125" style="0" bestFit="1" customWidth="1"/>
  </cols>
  <sheetData>
    <row r="5" ht="15.75">
      <c r="C5" s="242" t="s">
        <v>112</v>
      </c>
    </row>
    <row r="7" spans="1:9" ht="15.75">
      <c r="A7" s="287"/>
      <c r="B7" s="287"/>
      <c r="C7" s="245" t="s">
        <v>684</v>
      </c>
      <c r="D7" s="246"/>
      <c r="E7" s="246"/>
      <c r="F7" s="246"/>
      <c r="G7" s="246"/>
      <c r="H7" s="246"/>
      <c r="I7" s="247"/>
    </row>
    <row r="8" spans="1:9" ht="15.75" customHeight="1">
      <c r="A8" s="287"/>
      <c r="B8" s="287"/>
      <c r="C8" s="249" t="s">
        <v>613</v>
      </c>
      <c r="D8" s="250"/>
      <c r="E8" s="250"/>
      <c r="F8" s="250"/>
      <c r="G8" s="250"/>
      <c r="H8" s="250"/>
      <c r="I8" s="251"/>
    </row>
    <row r="9" spans="3:9" ht="15.75">
      <c r="C9" s="252" t="s">
        <v>614</v>
      </c>
      <c r="D9" s="253"/>
      <c r="E9" s="253"/>
      <c r="F9" s="253"/>
      <c r="G9" s="253"/>
      <c r="H9" s="253"/>
      <c r="I9" s="254"/>
    </row>
    <row r="10" spans="3:9" ht="15.75">
      <c r="C10" s="257"/>
      <c r="D10" s="346"/>
      <c r="E10" s="347"/>
      <c r="F10" s="347"/>
      <c r="G10" s="348"/>
      <c r="H10" s="349"/>
      <c r="I10" s="350"/>
    </row>
    <row r="11" spans="1:9" ht="15.75">
      <c r="A11" s="287"/>
      <c r="B11" s="287"/>
      <c r="C11" s="260" t="s">
        <v>1</v>
      </c>
      <c r="D11" s="261" t="s">
        <v>114</v>
      </c>
      <c r="E11" s="261" t="s">
        <v>615</v>
      </c>
      <c r="F11" s="262" t="s">
        <v>4</v>
      </c>
      <c r="G11" s="261" t="s">
        <v>5</v>
      </c>
      <c r="H11" s="263" t="s">
        <v>115</v>
      </c>
      <c r="I11" s="351" t="s">
        <v>116</v>
      </c>
    </row>
    <row r="12" spans="3:9" ht="15.75">
      <c r="C12" s="260"/>
      <c r="D12" s="261"/>
      <c r="E12" s="261"/>
      <c r="F12" s="262"/>
      <c r="G12" s="261"/>
      <c r="H12" s="263" t="s">
        <v>616</v>
      </c>
      <c r="I12" s="351"/>
    </row>
    <row r="13" spans="3:9" ht="15.75">
      <c r="C13" s="267"/>
      <c r="H13" s="268"/>
      <c r="I13" s="353"/>
    </row>
    <row r="14" spans="3:9" ht="15.75">
      <c r="C14" s="267"/>
      <c r="D14" s="270" t="s">
        <v>661</v>
      </c>
      <c r="E14" s="354"/>
      <c r="H14" s="268"/>
      <c r="I14" s="355"/>
    </row>
    <row r="15" spans="1:9" ht="15.75">
      <c r="A15" s="242" t="str">
        <f aca="true" t="shared" si="0" ref="A15:A22">+$C$7&amp;D15</f>
        <v>IL&amp;FS  Infrastructure Debt Fund Series 3BBhilwara Green Energy Ltd</v>
      </c>
      <c r="C15" s="267">
        <v>1</v>
      </c>
      <c r="D15" s="242" t="s">
        <v>14</v>
      </c>
      <c r="E15" s="354" t="s">
        <v>76</v>
      </c>
      <c r="F15" s="242" t="s">
        <v>49</v>
      </c>
      <c r="G15" s="276">
        <v>340000</v>
      </c>
      <c r="H15" s="268">
        <v>3400</v>
      </c>
      <c r="I15" s="273">
        <v>18.246790416399268</v>
      </c>
    </row>
    <row r="16" spans="1:9" ht="15.75">
      <c r="A16" s="242" t="str">
        <f t="shared" si="0"/>
        <v>IL&amp;FS  Infrastructure Debt Fund Series 3BIL&amp;FS Solar Power Ltd</v>
      </c>
      <c r="C16" s="267">
        <v>2</v>
      </c>
      <c r="D16" s="242" t="s">
        <v>8</v>
      </c>
      <c r="E16" s="354" t="s">
        <v>73</v>
      </c>
      <c r="F16" s="242" t="s">
        <v>9</v>
      </c>
      <c r="G16" s="276">
        <v>215</v>
      </c>
      <c r="H16" s="268">
        <v>2728.28925</v>
      </c>
      <c r="I16" s="273">
        <v>14.641918276489749</v>
      </c>
    </row>
    <row r="17" spans="1:9" ht="15.75">
      <c r="A17" s="242" t="str">
        <f t="shared" si="0"/>
        <v>IL&amp;FS  Infrastructure Debt Fund Series 3BIL&amp;FS Wind Energy Ltd</v>
      </c>
      <c r="C17" s="267">
        <v>3</v>
      </c>
      <c r="D17" s="242" t="s">
        <v>10</v>
      </c>
      <c r="E17" s="354" t="s">
        <v>74</v>
      </c>
      <c r="F17" s="242" t="s">
        <v>50</v>
      </c>
      <c r="G17" s="276">
        <v>125</v>
      </c>
      <c r="H17" s="268">
        <v>1582.5730356</v>
      </c>
      <c r="I17" s="273">
        <v>8.493199558599406</v>
      </c>
    </row>
    <row r="18" spans="1:9" ht="15.75">
      <c r="A18" s="242" t="str">
        <f t="shared" si="0"/>
        <v>IL&amp;FS  Infrastructure Debt Fund Series 3BBhilwara Green Energy Ltd</v>
      </c>
      <c r="C18" s="267">
        <v>4</v>
      </c>
      <c r="D18" s="242" t="s">
        <v>14</v>
      </c>
      <c r="E18" s="354" t="s">
        <v>76</v>
      </c>
      <c r="F18" s="242" t="s">
        <v>15</v>
      </c>
      <c r="G18" s="276">
        <v>70000</v>
      </c>
      <c r="H18" s="268">
        <v>276.315755</v>
      </c>
      <c r="I18" s="273">
        <v>1.4829046088923907</v>
      </c>
    </row>
    <row r="19" spans="3:9" ht="15.75">
      <c r="C19" s="267"/>
      <c r="E19" s="354"/>
      <c r="H19" s="268"/>
      <c r="I19" s="273"/>
    </row>
    <row r="20" spans="1:9" ht="15.75">
      <c r="A20" s="242" t="str">
        <f t="shared" si="0"/>
        <v>IL&amp;FS  Infrastructure Debt Fund Series 3BDebt Instrument-Privately Placed-Unlisted</v>
      </c>
      <c r="C20" s="267"/>
      <c r="D20" s="270" t="s">
        <v>16</v>
      </c>
      <c r="E20" s="354"/>
      <c r="H20" s="268"/>
      <c r="I20" s="273"/>
    </row>
    <row r="21" spans="1:9" ht="15.75">
      <c r="A21" s="242" t="str">
        <f t="shared" si="0"/>
        <v>IL&amp;FS  Infrastructure Debt Fund Series 3BAMRI Hospitals Ltd</v>
      </c>
      <c r="C21" s="267">
        <v>5</v>
      </c>
      <c r="D21" s="242" t="s">
        <v>57</v>
      </c>
      <c r="E21" s="354" t="s">
        <v>82</v>
      </c>
      <c r="F21" s="242" t="s">
        <v>67</v>
      </c>
      <c r="G21" s="276">
        <v>410</v>
      </c>
      <c r="H21" s="268">
        <v>4094.65798</v>
      </c>
      <c r="I21" s="273">
        <v>21.974813525851996</v>
      </c>
    </row>
    <row r="22" spans="1:9" ht="15.75">
      <c r="A22" s="242" t="str">
        <f t="shared" si="0"/>
        <v>IL&amp;FS  Infrastructure Debt Fund Series 3BKanchanjunga Power Company Pvt Ltd</v>
      </c>
      <c r="C22" s="267">
        <v>6</v>
      </c>
      <c r="D22" s="242" t="s">
        <v>52</v>
      </c>
      <c r="E22" s="354" t="s">
        <v>81</v>
      </c>
      <c r="F22" s="242" t="s">
        <v>68</v>
      </c>
      <c r="G22" s="276">
        <v>160</v>
      </c>
      <c r="H22" s="268">
        <v>1600</v>
      </c>
      <c r="I22" s="273">
        <v>8.58672490183495</v>
      </c>
    </row>
    <row r="23" spans="1:9" ht="15.75">
      <c r="A23" s="242" t="str">
        <f>+$C$7&amp;D23</f>
        <v>IL&amp;FS  Infrastructure Debt Fund Series 3BKanchanjunga Power Company Pvt Ltd</v>
      </c>
      <c r="C23" s="267">
        <v>7</v>
      </c>
      <c r="D23" s="242" t="s">
        <v>52</v>
      </c>
      <c r="E23" s="354" t="s">
        <v>81</v>
      </c>
      <c r="F23" s="242" t="s">
        <v>60</v>
      </c>
      <c r="G23" s="276">
        <v>100</v>
      </c>
      <c r="H23" s="268">
        <v>1000</v>
      </c>
      <c r="I23" s="273">
        <v>5.366703063646844</v>
      </c>
    </row>
    <row r="24" spans="1:9" ht="15.75">
      <c r="A24" s="242" t="str">
        <f>+$C$7&amp;D24</f>
        <v>IL&amp;FS  Infrastructure Debt Fund Series 3BBhilangana Hydro Power Ltd</v>
      </c>
      <c r="C24" s="267">
        <v>8</v>
      </c>
      <c r="D24" s="242" t="s">
        <v>17</v>
      </c>
      <c r="E24" s="354" t="s">
        <v>77</v>
      </c>
      <c r="F24" s="242" t="s">
        <v>31</v>
      </c>
      <c r="G24" s="276">
        <v>43</v>
      </c>
      <c r="H24" s="268">
        <v>430</v>
      </c>
      <c r="I24" s="273">
        <v>2.307682317368143</v>
      </c>
    </row>
    <row r="25" spans="1:9" ht="15.75">
      <c r="A25" s="242" t="str">
        <f>+$C$7&amp;D25</f>
        <v>IL&amp;FS  Infrastructure Debt Fund Series 3BBhilangana Hydro Power Ltd</v>
      </c>
      <c r="C25" s="267">
        <v>9</v>
      </c>
      <c r="D25" s="242" t="s">
        <v>17</v>
      </c>
      <c r="E25" s="354" t="s">
        <v>77</v>
      </c>
      <c r="F25" s="242" t="s">
        <v>25</v>
      </c>
      <c r="G25" s="276">
        <v>24</v>
      </c>
      <c r="H25" s="268">
        <v>240</v>
      </c>
      <c r="I25" s="273">
        <v>1.2880087352752427</v>
      </c>
    </row>
    <row r="26" spans="3:9" ht="15.75">
      <c r="C26" s="267">
        <v>10</v>
      </c>
      <c r="D26" s="242" t="s">
        <v>63</v>
      </c>
      <c r="E26" s="354" t="s">
        <v>83</v>
      </c>
      <c r="F26" s="242" t="s">
        <v>64</v>
      </c>
      <c r="G26" s="276">
        <v>100</v>
      </c>
      <c r="H26" s="268">
        <v>66.4880137</v>
      </c>
      <c r="I26" s="273">
        <v>0.35682142681958334</v>
      </c>
    </row>
    <row r="27" spans="3:9" ht="15.75">
      <c r="C27" s="267">
        <v>11</v>
      </c>
      <c r="D27" s="242" t="s">
        <v>26</v>
      </c>
      <c r="E27" s="354" t="s">
        <v>79</v>
      </c>
      <c r="F27" s="242" t="s">
        <v>27</v>
      </c>
      <c r="G27" s="276">
        <v>24</v>
      </c>
      <c r="H27" s="268">
        <v>60.0000034</v>
      </c>
      <c r="I27" s="273">
        <v>0.32200220206560104</v>
      </c>
    </row>
    <row r="28" spans="3:9" ht="15.75">
      <c r="C28" s="267"/>
      <c r="E28" s="354"/>
      <c r="H28" s="268"/>
      <c r="I28" s="273"/>
    </row>
    <row r="29" spans="3:9" ht="15.75">
      <c r="C29" s="267"/>
      <c r="D29" s="270" t="s">
        <v>85</v>
      </c>
      <c r="E29" s="354"/>
      <c r="H29" s="268"/>
      <c r="I29" s="273"/>
    </row>
    <row r="30" spans="3:9" ht="15.75">
      <c r="C30" s="267">
        <v>12</v>
      </c>
      <c r="D30" s="242" t="s">
        <v>33</v>
      </c>
      <c r="E30" s="354" t="s">
        <v>34</v>
      </c>
      <c r="F30" s="242" t="s">
        <v>35</v>
      </c>
      <c r="G30" s="276">
        <v>78</v>
      </c>
      <c r="H30" s="268">
        <v>380.7402618</v>
      </c>
      <c r="I30" s="273">
        <v>2.0433199294557616</v>
      </c>
    </row>
    <row r="31" spans="3:9" ht="15.75">
      <c r="C31" s="267">
        <v>13</v>
      </c>
      <c r="D31" s="242" t="s">
        <v>36</v>
      </c>
      <c r="E31" s="354" t="s">
        <v>84</v>
      </c>
      <c r="F31" s="242" t="s">
        <v>38</v>
      </c>
      <c r="G31" s="276">
        <v>42</v>
      </c>
      <c r="H31" s="268">
        <v>206.4860384</v>
      </c>
      <c r="I31" s="273">
        <v>1.1081492548815801</v>
      </c>
    </row>
    <row r="32" spans="3:9" ht="15.75">
      <c r="C32" s="267">
        <v>14</v>
      </c>
      <c r="D32" s="242" t="s">
        <v>41</v>
      </c>
      <c r="E32" s="354" t="s">
        <v>34</v>
      </c>
      <c r="F32" s="242" t="s">
        <v>42</v>
      </c>
      <c r="G32" s="276">
        <v>42</v>
      </c>
      <c r="H32" s="268">
        <v>205.8883767</v>
      </c>
      <c r="I32" s="273">
        <v>1.1049417820051655</v>
      </c>
    </row>
    <row r="33" spans="3:9" ht="15.75">
      <c r="C33" s="267">
        <v>15</v>
      </c>
      <c r="D33" s="242" t="s">
        <v>39</v>
      </c>
      <c r="E33" s="354" t="s">
        <v>34</v>
      </c>
      <c r="F33" s="242" t="s">
        <v>40</v>
      </c>
      <c r="G33" s="276">
        <v>39</v>
      </c>
      <c r="H33" s="268">
        <v>191.9313361</v>
      </c>
      <c r="I33" s="273">
        <v>1.0300384894577022</v>
      </c>
    </row>
    <row r="34" spans="3:9" ht="15.75">
      <c r="C34" s="267"/>
      <c r="E34" s="354"/>
      <c r="H34" s="268"/>
      <c r="I34" s="273"/>
    </row>
    <row r="35" spans="1:15" ht="15.75">
      <c r="A35" s="287"/>
      <c r="B35" s="287"/>
      <c r="C35" s="289"/>
      <c r="D35" s="278" t="s">
        <v>43</v>
      </c>
      <c r="E35" s="278"/>
      <c r="F35" s="278"/>
      <c r="G35" s="278"/>
      <c r="H35" s="356">
        <f>SUM(H15:H33)</f>
        <v>16463.3700507</v>
      </c>
      <c r="I35" s="281">
        <f>SUM(I15:I33)</f>
        <v>88.3540184890434</v>
      </c>
      <c r="L35" s="150"/>
      <c r="M35" s="150"/>
      <c r="O35" s="433"/>
    </row>
    <row r="36" spans="1:9" ht="15.75">
      <c r="A36" s="287"/>
      <c r="B36" s="287"/>
      <c r="C36" s="289"/>
      <c r="D36" s="284"/>
      <c r="E36" s="284"/>
      <c r="F36" s="284"/>
      <c r="G36" s="284"/>
      <c r="H36" s="285"/>
      <c r="I36" s="328"/>
    </row>
    <row r="37" spans="1:9" ht="15.75">
      <c r="A37" s="287"/>
      <c r="B37" s="287"/>
      <c r="C37" s="289"/>
      <c r="D37" s="270" t="s">
        <v>628</v>
      </c>
      <c r="G37" s="242"/>
      <c r="H37" s="268"/>
      <c r="I37" s="353"/>
    </row>
    <row r="38" spans="1:9" ht="15.75">
      <c r="A38" s="287"/>
      <c r="B38" s="287" t="str">
        <f>+$C$7&amp;D38</f>
        <v>IL&amp;FS  Infrastructure Debt Fund Series 3BTriparty Repo</v>
      </c>
      <c r="C38" s="289"/>
      <c r="D38" s="287" t="s">
        <v>629</v>
      </c>
      <c r="E38" s="288"/>
      <c r="F38" s="288"/>
      <c r="G38" s="288"/>
      <c r="H38" s="268">
        <v>2111.7701367</v>
      </c>
      <c r="I38" s="273">
        <v>11.33</v>
      </c>
    </row>
    <row r="39" spans="3:9" ht="15.75">
      <c r="C39" s="267"/>
      <c r="D39" s="278" t="s">
        <v>43</v>
      </c>
      <c r="E39" s="278"/>
      <c r="F39" s="278"/>
      <c r="G39" s="278"/>
      <c r="H39" s="290">
        <f>SUM(H38)</f>
        <v>2111.7701367</v>
      </c>
      <c r="I39" s="281">
        <f>I38</f>
        <v>11.33</v>
      </c>
    </row>
    <row r="40" spans="3:9" ht="15.75">
      <c r="C40" s="267"/>
      <c r="D40" s="284"/>
      <c r="E40" s="284"/>
      <c r="F40" s="284"/>
      <c r="G40" s="284"/>
      <c r="H40" s="420"/>
      <c r="I40" s="421"/>
    </row>
    <row r="41" spans="2:9" ht="15.75">
      <c r="B41" s="287" t="str">
        <f>+$C$7&amp;D41</f>
        <v>IL&amp;FS  Infrastructure Debt Fund Series 3BTriparty Repo Margin</v>
      </c>
      <c r="C41" s="267"/>
      <c r="D41" s="270" t="s">
        <v>630</v>
      </c>
      <c r="E41" s="288"/>
      <c r="F41" s="288"/>
      <c r="H41" s="268">
        <v>14.13212</v>
      </c>
      <c r="I41" s="353">
        <f>H41/H48</f>
        <v>0.0007584289169982484</v>
      </c>
    </row>
    <row r="42" spans="1:9" ht="15.75">
      <c r="A42" s="287"/>
      <c r="B42" s="287"/>
      <c r="C42" s="289"/>
      <c r="D42" s="278" t="s">
        <v>43</v>
      </c>
      <c r="E42" s="278"/>
      <c r="F42" s="278"/>
      <c r="G42" s="278"/>
      <c r="H42" s="290">
        <f>SUM(H41)</f>
        <v>14.13212</v>
      </c>
      <c r="I42" s="281">
        <f>H42/H48*100</f>
        <v>0.07584289169982483</v>
      </c>
    </row>
    <row r="43" spans="3:9" ht="15.75">
      <c r="C43" s="267"/>
      <c r="H43" s="268"/>
      <c r="I43" s="353"/>
    </row>
    <row r="44" spans="3:9" ht="15.75">
      <c r="C44" s="267"/>
      <c r="D44" s="270" t="s">
        <v>183</v>
      </c>
      <c r="H44" s="268"/>
      <c r="I44" s="353"/>
    </row>
    <row r="45" spans="3:9" ht="15.75">
      <c r="C45" s="267">
        <v>1</v>
      </c>
      <c r="D45" s="242" t="s">
        <v>679</v>
      </c>
      <c r="E45" s="288"/>
      <c r="F45" s="288"/>
      <c r="H45" s="268">
        <f>H47-H46</f>
        <v>-24.836181499999896</v>
      </c>
      <c r="I45" s="353">
        <v>-0.1332884113453385</v>
      </c>
    </row>
    <row r="46" spans="2:9" ht="15.75">
      <c r="B46" s="287" t="str">
        <f>+$C$7&amp;D46</f>
        <v>IL&amp;FS  Infrastructure Debt Fund Series 3BCash &amp; Cash Equivalents</v>
      </c>
      <c r="C46" s="267">
        <v>2</v>
      </c>
      <c r="D46" s="242" t="s">
        <v>45</v>
      </c>
      <c r="E46" s="288"/>
      <c r="F46" s="288"/>
      <c r="H46" s="268">
        <v>68.9783413</v>
      </c>
      <c r="I46" s="353">
        <v>0.3701862755799876</v>
      </c>
    </row>
    <row r="47" spans="1:9" ht="15.75">
      <c r="A47" s="287"/>
      <c r="B47" s="287"/>
      <c r="C47" s="289"/>
      <c r="D47" s="278" t="s">
        <v>43</v>
      </c>
      <c r="E47" s="278"/>
      <c r="F47" s="278"/>
      <c r="G47" s="278"/>
      <c r="H47" s="356">
        <v>44.1421598000001</v>
      </c>
      <c r="I47" s="281">
        <f>H47/H48*100</f>
        <v>0.2368978642346491</v>
      </c>
    </row>
    <row r="48" spans="1:13" ht="15.75">
      <c r="A48" s="287"/>
      <c r="B48" s="287"/>
      <c r="C48" s="289"/>
      <c r="D48" s="292" t="s">
        <v>47</v>
      </c>
      <c r="E48" s="292"/>
      <c r="F48" s="292"/>
      <c r="G48" s="292"/>
      <c r="H48" s="293">
        <v>18633.414</v>
      </c>
      <c r="I48" s="294">
        <f>I35+I39+I42+I47</f>
        <v>99.99675924497787</v>
      </c>
      <c r="L48" s="150"/>
      <c r="M48" s="150"/>
    </row>
    <row r="49" spans="1:12" s="436" customFormat="1" ht="15.75">
      <c r="A49" s="242"/>
      <c r="B49" s="242"/>
      <c r="C49" s="267"/>
      <c r="D49" s="295"/>
      <c r="E49" s="295"/>
      <c r="F49" s="295"/>
      <c r="G49" s="295"/>
      <c r="H49" s="297"/>
      <c r="I49" s="363"/>
      <c r="J49" s="434"/>
      <c r="K49" s="434"/>
      <c r="L49" s="435"/>
    </row>
    <row r="50" spans="1:12" s="436" customFormat="1" ht="15.75">
      <c r="A50" s="242"/>
      <c r="B50" s="242"/>
      <c r="C50" s="267"/>
      <c r="D50" s="295"/>
      <c r="E50" s="295"/>
      <c r="F50" s="295"/>
      <c r="G50" s="295"/>
      <c r="H50" s="297"/>
      <c r="I50" s="363"/>
      <c r="J50" s="434"/>
      <c r="K50" s="434"/>
      <c r="L50" s="435"/>
    </row>
    <row r="51" spans="1:12" s="436" customFormat="1" ht="15.75">
      <c r="A51" s="242"/>
      <c r="B51" s="242"/>
      <c r="C51" s="267"/>
      <c r="D51" s="301" t="s">
        <v>631</v>
      </c>
      <c r="E51" s="277"/>
      <c r="F51" s="277"/>
      <c r="G51" s="277"/>
      <c r="H51" s="277"/>
      <c r="I51" s="343"/>
      <c r="J51" s="434"/>
      <c r="K51" s="434"/>
      <c r="L51" s="435"/>
    </row>
    <row r="52" spans="1:12" s="436" customFormat="1" ht="31.5">
      <c r="A52" s="242"/>
      <c r="B52" s="242"/>
      <c r="C52" s="267"/>
      <c r="D52" s="303" t="s">
        <v>685</v>
      </c>
      <c r="E52" s="437" t="s">
        <v>639</v>
      </c>
      <c r="F52" s="277"/>
      <c r="G52" s="277"/>
      <c r="H52" s="277"/>
      <c r="I52" s="343"/>
      <c r="J52" s="434"/>
      <c r="K52" s="434"/>
      <c r="L52" s="435"/>
    </row>
    <row r="53" spans="1:12" s="436" customFormat="1" ht="15.75">
      <c r="A53" s="242"/>
      <c r="B53" s="242"/>
      <c r="C53" s="267"/>
      <c r="D53" s="305" t="s">
        <v>634</v>
      </c>
      <c r="E53" s="277"/>
      <c r="F53" s="277"/>
      <c r="G53" s="277"/>
      <c r="H53" s="277"/>
      <c r="I53" s="343"/>
      <c r="J53" s="434"/>
      <c r="K53" s="434"/>
      <c r="L53" s="435"/>
    </row>
    <row r="54" spans="1:12" s="436" customFormat="1" ht="15.75">
      <c r="A54" s="242"/>
      <c r="B54" s="242"/>
      <c r="C54" s="267"/>
      <c r="D54" s="306" t="s">
        <v>635</v>
      </c>
      <c r="E54" s="307">
        <v>1180789.9733</v>
      </c>
      <c r="F54" s="277"/>
      <c r="G54" s="277"/>
      <c r="H54" s="277"/>
      <c r="I54" s="343"/>
      <c r="J54" s="434"/>
      <c r="K54" s="434"/>
      <c r="L54" s="435"/>
    </row>
    <row r="55" spans="1:12" s="436" customFormat="1" ht="15.75">
      <c r="A55" s="242"/>
      <c r="B55" s="242"/>
      <c r="C55" s="267"/>
      <c r="D55" s="306" t="s">
        <v>636</v>
      </c>
      <c r="E55" s="307">
        <v>1180789.9682</v>
      </c>
      <c r="F55" s="277"/>
      <c r="G55" s="277"/>
      <c r="H55" s="277"/>
      <c r="I55" s="343"/>
      <c r="J55" s="434"/>
      <c r="K55" s="434"/>
      <c r="L55" s="435"/>
    </row>
    <row r="56" spans="1:12" s="436" customFormat="1" ht="15.75">
      <c r="A56" s="242"/>
      <c r="B56" s="242"/>
      <c r="C56" s="267"/>
      <c r="D56" s="305" t="s">
        <v>637</v>
      </c>
      <c r="E56" s="277"/>
      <c r="F56" s="277"/>
      <c r="G56" s="277"/>
      <c r="H56" s="277"/>
      <c r="I56" s="343"/>
      <c r="J56" s="434"/>
      <c r="K56" s="434"/>
      <c r="L56" s="435"/>
    </row>
    <row r="57" spans="1:12" s="436" customFormat="1" ht="15.75">
      <c r="A57" s="242"/>
      <c r="B57" s="242"/>
      <c r="C57" s="267"/>
      <c r="D57" s="306" t="s">
        <v>635</v>
      </c>
      <c r="E57" s="307">
        <v>1217870.227</v>
      </c>
      <c r="F57" s="277"/>
      <c r="G57" s="277"/>
      <c r="H57" s="277"/>
      <c r="I57" s="343"/>
      <c r="J57" s="434"/>
      <c r="K57" s="434"/>
      <c r="L57" s="435"/>
    </row>
    <row r="58" spans="1:12" s="436" customFormat="1" ht="15.75">
      <c r="A58" s="242"/>
      <c r="B58" s="242"/>
      <c r="C58" s="267"/>
      <c r="D58" s="306" t="s">
        <v>636</v>
      </c>
      <c r="E58" s="307">
        <v>1217870.2175</v>
      </c>
      <c r="F58" s="277"/>
      <c r="G58" s="277"/>
      <c r="H58" s="277"/>
      <c r="I58" s="343"/>
      <c r="J58" s="434"/>
      <c r="K58" s="434"/>
      <c r="L58" s="435"/>
    </row>
    <row r="59" spans="1:12" s="436" customFormat="1" ht="15.75">
      <c r="A59" s="242"/>
      <c r="B59" s="242"/>
      <c r="C59" s="267"/>
      <c r="D59" s="308" t="s">
        <v>638</v>
      </c>
      <c r="E59" s="309" t="s">
        <v>639</v>
      </c>
      <c r="F59" s="277"/>
      <c r="G59" s="277"/>
      <c r="H59" s="277"/>
      <c r="I59" s="343"/>
      <c r="J59" s="434"/>
      <c r="K59" s="434"/>
      <c r="L59" s="435"/>
    </row>
    <row r="60" spans="1:12" s="436" customFormat="1" ht="15.75">
      <c r="A60" s="242"/>
      <c r="B60" s="242"/>
      <c r="C60" s="267"/>
      <c r="D60" s="308" t="s">
        <v>640</v>
      </c>
      <c r="E60" s="309" t="s">
        <v>639</v>
      </c>
      <c r="F60" s="277"/>
      <c r="G60" s="277"/>
      <c r="H60" s="277"/>
      <c r="I60" s="343"/>
      <c r="J60" s="434"/>
      <c r="K60" s="434"/>
      <c r="L60" s="435"/>
    </row>
    <row r="61" spans="1:12" s="436" customFormat="1" ht="31.5">
      <c r="A61" s="242"/>
      <c r="B61" s="242"/>
      <c r="C61" s="267"/>
      <c r="D61" s="303" t="s">
        <v>641</v>
      </c>
      <c r="E61" s="309" t="s">
        <v>639</v>
      </c>
      <c r="F61" s="277"/>
      <c r="G61" s="277"/>
      <c r="H61" s="277"/>
      <c r="I61" s="343"/>
      <c r="J61" s="434"/>
      <c r="K61" s="434"/>
      <c r="L61" s="435"/>
    </row>
    <row r="62" spans="1:12" s="436" customFormat="1" ht="15.75">
      <c r="A62" s="242"/>
      <c r="B62" s="242"/>
      <c r="C62" s="267"/>
      <c r="D62" s="308" t="s">
        <v>642</v>
      </c>
      <c r="E62" s="309" t="s">
        <v>639</v>
      </c>
      <c r="F62" s="277"/>
      <c r="G62" s="277"/>
      <c r="H62" s="277"/>
      <c r="I62" s="343"/>
      <c r="J62" s="434"/>
      <c r="K62" s="434"/>
      <c r="L62" s="435"/>
    </row>
    <row r="63" spans="1:12" s="436" customFormat="1" ht="15.75">
      <c r="A63" s="242"/>
      <c r="B63" s="242"/>
      <c r="C63" s="267"/>
      <c r="D63" s="308" t="s">
        <v>643</v>
      </c>
      <c r="E63" s="309" t="s">
        <v>686</v>
      </c>
      <c r="F63" s="277"/>
      <c r="G63" s="277"/>
      <c r="H63" s="277"/>
      <c r="I63" s="343"/>
      <c r="J63" s="434"/>
      <c r="K63" s="434"/>
      <c r="L63" s="435"/>
    </row>
    <row r="64" spans="1:12" s="436" customFormat="1" ht="15.75">
      <c r="A64" s="242"/>
      <c r="B64" s="242"/>
      <c r="C64" s="267"/>
      <c r="D64" s="305" t="s">
        <v>645</v>
      </c>
      <c r="E64" s="277"/>
      <c r="F64" s="277"/>
      <c r="G64" s="277"/>
      <c r="H64" s="277"/>
      <c r="I64" s="343"/>
      <c r="J64" s="434"/>
      <c r="K64" s="434"/>
      <c r="L64" s="435"/>
    </row>
    <row r="65" spans="1:12" s="436" customFormat="1" ht="15.75">
      <c r="A65" s="242"/>
      <c r="B65" s="242"/>
      <c r="C65" s="267"/>
      <c r="D65" s="311" t="s">
        <v>646</v>
      </c>
      <c r="E65" s="312" t="s">
        <v>647</v>
      </c>
      <c r="F65" s="277"/>
      <c r="G65" s="277"/>
      <c r="H65" s="312" t="s">
        <v>183</v>
      </c>
      <c r="I65" s="341"/>
      <c r="J65" s="434"/>
      <c r="K65" s="434"/>
      <c r="L65" s="435"/>
    </row>
    <row r="66" spans="1:12" s="436" customFormat="1" ht="15.75">
      <c r="A66" s="242"/>
      <c r="B66" s="242"/>
      <c r="C66" s="267"/>
      <c r="D66" s="314" t="s">
        <v>648</v>
      </c>
      <c r="E66" s="309" t="s">
        <v>639</v>
      </c>
      <c r="F66" s="277"/>
      <c r="G66" s="277"/>
      <c r="H66" s="309" t="s">
        <v>639</v>
      </c>
      <c r="I66" s="342"/>
      <c r="J66" s="434"/>
      <c r="K66" s="434"/>
      <c r="L66" s="435"/>
    </row>
    <row r="67" spans="1:12" s="436" customFormat="1" ht="15.75" customHeight="1">
      <c r="A67" s="242"/>
      <c r="B67" s="242"/>
      <c r="C67" s="267"/>
      <c r="D67" s="316" t="s">
        <v>649</v>
      </c>
      <c r="E67" s="316"/>
      <c r="F67" s="316"/>
      <c r="G67" s="316"/>
      <c r="H67" s="316"/>
      <c r="I67" s="317"/>
      <c r="J67" s="434"/>
      <c r="K67" s="434"/>
      <c r="L67" s="435"/>
    </row>
    <row r="68" spans="1:12" s="436" customFormat="1" ht="15.75">
      <c r="A68" s="242"/>
      <c r="B68" s="242"/>
      <c r="C68" s="267"/>
      <c r="D68" s="316"/>
      <c r="E68" s="316"/>
      <c r="F68" s="316"/>
      <c r="G68" s="316"/>
      <c r="H68" s="316"/>
      <c r="I68" s="317"/>
      <c r="J68" s="434"/>
      <c r="K68" s="434"/>
      <c r="L68" s="435"/>
    </row>
    <row r="69" spans="1:12" s="436" customFormat="1" ht="15.75">
      <c r="A69" s="242"/>
      <c r="B69" s="242"/>
      <c r="C69" s="267"/>
      <c r="D69" s="318" t="s">
        <v>650</v>
      </c>
      <c r="E69" s="277"/>
      <c r="F69" s="276"/>
      <c r="G69" s="276"/>
      <c r="H69" s="277"/>
      <c r="I69" s="343"/>
      <c r="J69" s="434"/>
      <c r="K69" s="434"/>
      <c r="L69" s="435"/>
    </row>
    <row r="70" spans="1:12" s="436" customFormat="1" ht="15.75">
      <c r="A70" s="242"/>
      <c r="B70" s="242"/>
      <c r="C70" s="267"/>
      <c r="D70" s="295"/>
      <c r="E70" s="295"/>
      <c r="F70" s="295"/>
      <c r="G70" s="295"/>
      <c r="H70" s="297"/>
      <c r="I70" s="363"/>
      <c r="J70" s="434"/>
      <c r="K70" s="434"/>
      <c r="L70" s="435"/>
    </row>
    <row r="71" spans="1:12" s="436" customFormat="1" ht="15.75">
      <c r="A71" s="242"/>
      <c r="B71" s="242"/>
      <c r="C71" s="267"/>
      <c r="D71" s="319" t="s">
        <v>651</v>
      </c>
      <c r="E71" s="295"/>
      <c r="F71" s="295"/>
      <c r="G71" s="295"/>
      <c r="H71" s="297"/>
      <c r="I71" s="363"/>
      <c r="J71" s="434"/>
      <c r="K71" s="434"/>
      <c r="L71" s="435"/>
    </row>
    <row r="72" spans="1:12" s="436" customFormat="1" ht="15.75">
      <c r="A72" s="242"/>
      <c r="B72" s="242"/>
      <c r="C72" s="267"/>
      <c r="D72" s="295"/>
      <c r="E72" s="295"/>
      <c r="F72" s="295"/>
      <c r="G72" s="295"/>
      <c r="H72" s="297"/>
      <c r="I72" s="363"/>
      <c r="J72" s="434"/>
      <c r="K72" s="434"/>
      <c r="L72" s="435"/>
    </row>
    <row r="73" spans="3:9" ht="33.75" customHeight="1">
      <c r="C73" s="320" t="s">
        <v>95</v>
      </c>
      <c r="D73" s="321" t="s">
        <v>96</v>
      </c>
      <c r="E73" s="321"/>
      <c r="F73" s="321"/>
      <c r="G73" s="321"/>
      <c r="H73" s="321"/>
      <c r="I73" s="322"/>
    </row>
    <row r="75" spans="7:8" ht="15.75" hidden="1">
      <c r="G75" s="370">
        <v>1592507605.24</v>
      </c>
      <c r="H75" s="275">
        <v>15925.0760524</v>
      </c>
    </row>
    <row r="76" ht="15.75" hidden="1">
      <c r="H76" s="275">
        <v>1454.325148</v>
      </c>
    </row>
  </sheetData>
  <sheetProtection/>
  <mergeCells count="10">
    <mergeCell ref="D67:I68"/>
    <mergeCell ref="D73:I73"/>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9"/>
  <sheetViews>
    <sheetView zoomScalePageLayoutView="0" workbookViewId="0" topLeftCell="A1">
      <selection activeCell="D8" sqref="D8"/>
    </sheetView>
  </sheetViews>
  <sheetFormatPr defaultColWidth="9.140625" defaultRowHeight="15"/>
  <cols>
    <col min="1" max="1" width="39.140625" style="0" bestFit="1" customWidth="1"/>
    <col min="2" max="2" width="15.8515625" style="0" bestFit="1" customWidth="1"/>
  </cols>
  <sheetData>
    <row r="1" spans="1:2" ht="15.75" customHeight="1" thickBot="1">
      <c r="A1" s="44" t="s">
        <v>97</v>
      </c>
      <c r="B1" s="45" t="s">
        <v>98</v>
      </c>
    </row>
    <row r="2" spans="1:2" ht="15.75" thickBot="1">
      <c r="A2" s="46" t="s">
        <v>99</v>
      </c>
      <c r="B2" s="47">
        <v>3761963138.76</v>
      </c>
    </row>
    <row r="3" spans="1:2" ht="15.75" thickBot="1">
      <c r="A3" s="46" t="s">
        <v>100</v>
      </c>
      <c r="B3" s="47">
        <v>4426955717.38</v>
      </c>
    </row>
    <row r="4" spans="1:2" ht="15.75" thickBot="1">
      <c r="A4" s="46" t="s">
        <v>101</v>
      </c>
      <c r="B4" s="47">
        <v>1414021972.63</v>
      </c>
    </row>
    <row r="5" spans="1:2" ht="15.75" thickBot="1">
      <c r="A5" s="46" t="s">
        <v>102</v>
      </c>
      <c r="B5" s="47">
        <v>2383634409.11</v>
      </c>
    </row>
    <row r="6" spans="1:2" ht="15.75" thickBot="1">
      <c r="A6" s="46" t="s">
        <v>103</v>
      </c>
      <c r="B6" s="47">
        <v>1993230581.5</v>
      </c>
    </row>
    <row r="7" spans="1:2" ht="15.75" thickBot="1">
      <c r="A7" s="46" t="s">
        <v>104</v>
      </c>
      <c r="B7" s="47">
        <v>1658650843.3</v>
      </c>
    </row>
    <row r="8" spans="1:2" ht="15.75" thickBot="1">
      <c r="A8" s="46" t="s">
        <v>105</v>
      </c>
      <c r="B8" s="47">
        <v>1863341446.72</v>
      </c>
    </row>
    <row r="9" spans="1:2" ht="15">
      <c r="A9" s="46" t="s">
        <v>106</v>
      </c>
      <c r="B9" s="47">
        <v>17501798109.4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1"/>
  <sheetViews>
    <sheetView zoomScalePageLayoutView="0" workbookViewId="0" topLeftCell="A1">
      <selection activeCell="A6" sqref="A6"/>
    </sheetView>
  </sheetViews>
  <sheetFormatPr defaultColWidth="9.140625" defaultRowHeight="15"/>
  <cols>
    <col min="1" max="1" width="128.7109375" style="0" bestFit="1" customWidth="1"/>
  </cols>
  <sheetData>
    <row r="1" ht="15">
      <c r="A1" s="48" t="s">
        <v>107</v>
      </c>
    </row>
    <row r="2" ht="15">
      <c r="A2" t="s">
        <v>108</v>
      </c>
    </row>
    <row r="3" ht="15">
      <c r="A3" t="s">
        <v>109</v>
      </c>
    </row>
    <row r="5" ht="15">
      <c r="A5" s="48" t="s">
        <v>110</v>
      </c>
    </row>
    <row r="6" ht="15">
      <c r="A6" t="s">
        <v>108</v>
      </c>
    </row>
    <row r="7" ht="15">
      <c r="A7" t="s">
        <v>109</v>
      </c>
    </row>
    <row r="9" ht="15">
      <c r="A9" s="48" t="s">
        <v>111</v>
      </c>
    </row>
    <row r="10" ht="15">
      <c r="A10" t="s">
        <v>108</v>
      </c>
    </row>
    <row r="11" ht="15">
      <c r="A11" t="s">
        <v>109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5:F122"/>
  <sheetViews>
    <sheetView zoomScalePageLayoutView="0" workbookViewId="0" topLeftCell="A1">
      <selection activeCell="A1" sqref="A1"/>
    </sheetView>
  </sheetViews>
  <sheetFormatPr defaultColWidth="9.140625" defaultRowHeight="15"/>
  <cols>
    <col min="1" max="1" width="7.421875" style="0" bestFit="1" customWidth="1"/>
    <col min="2" max="2" width="55.14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87" t="s">
        <v>112</v>
      </c>
      <c r="B5" s="187"/>
      <c r="C5" s="187"/>
      <c r="D5" s="187"/>
      <c r="E5" s="187"/>
      <c r="F5" s="187"/>
    </row>
    <row r="6" spans="1:6" ht="15.75" customHeight="1">
      <c r="A6" s="49"/>
      <c r="B6" s="49"/>
      <c r="C6" s="49"/>
      <c r="D6" s="49"/>
      <c r="E6" s="49"/>
      <c r="F6" s="49"/>
    </row>
    <row r="7" spans="1:6" ht="15.75" customHeight="1">
      <c r="A7" s="188" t="s">
        <v>113</v>
      </c>
      <c r="B7" s="188"/>
      <c r="C7" s="188"/>
      <c r="D7" s="188"/>
      <c r="E7" s="188"/>
      <c r="F7" s="188"/>
    </row>
    <row r="8" spans="1:6" ht="15.75" customHeight="1">
      <c r="A8" s="50"/>
      <c r="B8" s="50"/>
      <c r="C8" s="50"/>
      <c r="D8" s="50"/>
      <c r="E8" s="50"/>
      <c r="F8" s="50"/>
    </row>
    <row r="9" spans="1:6" ht="15">
      <c r="A9" s="178" t="s">
        <v>99</v>
      </c>
      <c r="B9" s="179"/>
      <c r="C9" s="179"/>
      <c r="D9" s="179"/>
      <c r="E9" s="179"/>
      <c r="F9" s="180"/>
    </row>
    <row r="10" spans="1:6" ht="27" customHeight="1">
      <c r="A10" s="181" t="s">
        <v>1</v>
      </c>
      <c r="B10" s="183" t="s">
        <v>114</v>
      </c>
      <c r="C10" s="183" t="s">
        <v>4</v>
      </c>
      <c r="D10" s="183" t="s">
        <v>5</v>
      </c>
      <c r="E10" s="51" t="s">
        <v>115</v>
      </c>
      <c r="F10" s="185" t="s">
        <v>116</v>
      </c>
    </row>
    <row r="11" spans="1:6" ht="21.75" customHeight="1">
      <c r="A11" s="182"/>
      <c r="B11" s="184"/>
      <c r="C11" s="184"/>
      <c r="D11" s="184"/>
      <c r="E11" s="51" t="s">
        <v>117</v>
      </c>
      <c r="F11" s="186"/>
    </row>
    <row r="12" spans="1:6" ht="15">
      <c r="A12" s="52"/>
      <c r="B12" s="53" t="s">
        <v>118</v>
      </c>
      <c r="C12" s="52"/>
      <c r="D12" s="54"/>
      <c r="E12" s="55"/>
      <c r="F12" s="56"/>
    </row>
    <row r="13" spans="1:6" ht="15">
      <c r="A13" s="57">
        <v>1</v>
      </c>
      <c r="B13" s="58" t="s">
        <v>33</v>
      </c>
      <c r="C13" s="58" t="s">
        <v>35</v>
      </c>
      <c r="D13" s="58">
        <v>340</v>
      </c>
      <c r="E13" s="59">
        <v>1659.64</v>
      </c>
      <c r="F13" s="60">
        <f>E13/$E$35</f>
        <v>0.044116328065538744</v>
      </c>
    </row>
    <row r="14" spans="1:6" ht="15">
      <c r="A14" s="57">
        <v>2</v>
      </c>
      <c r="B14" s="58" t="s">
        <v>36</v>
      </c>
      <c r="C14" s="58" t="s">
        <v>38</v>
      </c>
      <c r="D14" s="58">
        <v>138</v>
      </c>
      <c r="E14" s="59">
        <v>678.45</v>
      </c>
      <c r="F14" s="60">
        <f aca="true" t="shared" si="0" ref="F14:F34">E14/$E$35</f>
        <v>0.018034466978419875</v>
      </c>
    </row>
    <row r="15" spans="1:6" ht="15">
      <c r="A15" s="57">
        <v>3</v>
      </c>
      <c r="B15" s="58" t="s">
        <v>39</v>
      </c>
      <c r="C15" s="58" t="s">
        <v>40</v>
      </c>
      <c r="D15" s="58">
        <v>135</v>
      </c>
      <c r="E15" s="59">
        <v>664.38</v>
      </c>
      <c r="F15" s="60">
        <f t="shared" si="0"/>
        <v>0.01766046012399233</v>
      </c>
    </row>
    <row r="16" spans="1:6" ht="15">
      <c r="A16" s="57">
        <v>4</v>
      </c>
      <c r="B16" s="58" t="s">
        <v>41</v>
      </c>
      <c r="C16" s="58" t="s">
        <v>42</v>
      </c>
      <c r="D16" s="58">
        <v>134</v>
      </c>
      <c r="E16" s="59">
        <v>656.88</v>
      </c>
      <c r="F16" s="60">
        <f t="shared" si="0"/>
        <v>0.017461096129094918</v>
      </c>
    </row>
    <row r="17" spans="1:6" ht="15">
      <c r="A17" s="52"/>
      <c r="B17" s="53" t="s">
        <v>119</v>
      </c>
      <c r="C17" s="52"/>
      <c r="D17" s="54"/>
      <c r="E17" s="55"/>
      <c r="F17" s="60"/>
    </row>
    <row r="18" spans="1:6" ht="15">
      <c r="A18" s="57">
        <v>5</v>
      </c>
      <c r="B18" s="58" t="s">
        <v>8</v>
      </c>
      <c r="C18" s="58" t="s">
        <v>9</v>
      </c>
      <c r="D18" s="58">
        <v>547</v>
      </c>
      <c r="E18" s="59">
        <v>6941.2754408</v>
      </c>
      <c r="F18" s="60">
        <f t="shared" si="0"/>
        <v>0.18451205354149083</v>
      </c>
    </row>
    <row r="19" spans="1:6" ht="15">
      <c r="A19" s="57">
        <v>6</v>
      </c>
      <c r="B19" s="58" t="s">
        <v>10</v>
      </c>
      <c r="C19" s="58" t="s">
        <v>11</v>
      </c>
      <c r="D19" s="58">
        <v>200</v>
      </c>
      <c r="E19" s="59">
        <v>2532.116857</v>
      </c>
      <c r="F19" s="60">
        <f t="shared" si="0"/>
        <v>0.0673083909544798</v>
      </c>
    </row>
    <row r="20" spans="1:6" ht="15">
      <c r="A20" s="57">
        <v>7</v>
      </c>
      <c r="B20" s="58" t="s">
        <v>12</v>
      </c>
      <c r="C20" s="58" t="s">
        <v>13</v>
      </c>
      <c r="D20" s="58">
        <v>100</v>
      </c>
      <c r="E20" s="59">
        <v>666.6666704</v>
      </c>
      <c r="F20" s="60">
        <f t="shared" si="0"/>
        <v>0.01772124409012002</v>
      </c>
    </row>
    <row r="21" spans="1:6" ht="15">
      <c r="A21" s="57">
        <v>8</v>
      </c>
      <c r="B21" s="58" t="s">
        <v>14</v>
      </c>
      <c r="C21" s="58" t="s">
        <v>15</v>
      </c>
      <c r="D21" s="58">
        <v>117143</v>
      </c>
      <c r="E21" s="59">
        <v>462.4065249</v>
      </c>
      <c r="F21" s="60">
        <f t="shared" si="0"/>
        <v>0.012291628276092472</v>
      </c>
    </row>
    <row r="22" spans="1:6" ht="15">
      <c r="A22" s="52"/>
      <c r="B22" s="53" t="s">
        <v>120</v>
      </c>
      <c r="C22" s="52"/>
      <c r="D22" s="54"/>
      <c r="E22" s="55"/>
      <c r="F22" s="56"/>
    </row>
    <row r="23" spans="1:6" ht="15">
      <c r="A23" s="57">
        <v>9</v>
      </c>
      <c r="B23" s="58" t="s">
        <v>17</v>
      </c>
      <c r="C23" s="58" t="s">
        <v>18</v>
      </c>
      <c r="D23" s="58">
        <v>580</v>
      </c>
      <c r="E23" s="59">
        <v>5800</v>
      </c>
      <c r="F23" s="60">
        <f t="shared" si="0"/>
        <v>0.15417482272066516</v>
      </c>
    </row>
    <row r="24" spans="1:6" ht="15">
      <c r="A24" s="57">
        <v>10</v>
      </c>
      <c r="B24" s="58" t="s">
        <v>19</v>
      </c>
      <c r="C24" s="58" t="s">
        <v>20</v>
      </c>
      <c r="D24" s="58">
        <v>578</v>
      </c>
      <c r="E24" s="59">
        <v>2527.1462669</v>
      </c>
      <c r="F24" s="60">
        <f t="shared" si="0"/>
        <v>0.06717626339456866</v>
      </c>
    </row>
    <row r="25" spans="1:6" ht="15">
      <c r="A25" s="57">
        <v>11</v>
      </c>
      <c r="B25" s="58" t="s">
        <v>21</v>
      </c>
      <c r="C25" s="58" t="s">
        <v>22</v>
      </c>
      <c r="D25" s="58">
        <v>340</v>
      </c>
      <c r="E25" s="59">
        <v>850</v>
      </c>
      <c r="F25" s="60">
        <f t="shared" si="0"/>
        <v>0.02259458608837334</v>
      </c>
    </row>
    <row r="26" spans="1:6" ht="15">
      <c r="A26" s="57">
        <v>12</v>
      </c>
      <c r="B26" s="58" t="s">
        <v>23</v>
      </c>
      <c r="C26" s="58" t="s">
        <v>24</v>
      </c>
      <c r="D26" s="58">
        <v>150</v>
      </c>
      <c r="E26" s="59">
        <v>725.718601</v>
      </c>
      <c r="F26" s="60">
        <f t="shared" si="0"/>
        <v>0.019290954595562782</v>
      </c>
    </row>
    <row r="27" spans="1:6" ht="15">
      <c r="A27" s="57">
        <v>13</v>
      </c>
      <c r="B27" s="58" t="s">
        <v>17</v>
      </c>
      <c r="C27" s="58" t="s">
        <v>25</v>
      </c>
      <c r="D27" s="58">
        <v>35</v>
      </c>
      <c r="E27" s="59">
        <v>350</v>
      </c>
      <c r="F27" s="60">
        <f t="shared" si="0"/>
        <v>0.009303653095212552</v>
      </c>
    </row>
    <row r="28" spans="1:6" ht="15">
      <c r="A28" s="57">
        <v>14</v>
      </c>
      <c r="B28" s="58" t="s">
        <v>26</v>
      </c>
      <c r="C28" s="58" t="s">
        <v>27</v>
      </c>
      <c r="D28" s="58">
        <v>113</v>
      </c>
      <c r="E28" s="59">
        <v>282.499999</v>
      </c>
      <c r="F28" s="60">
        <f t="shared" si="0"/>
        <v>0.007509377114553979</v>
      </c>
    </row>
    <row r="29" spans="1:6" ht="15">
      <c r="A29" s="57">
        <v>15</v>
      </c>
      <c r="B29" s="58" t="s">
        <v>17</v>
      </c>
      <c r="C29" s="58" t="s">
        <v>28</v>
      </c>
      <c r="D29" s="58">
        <v>25</v>
      </c>
      <c r="E29" s="59">
        <v>250</v>
      </c>
      <c r="F29" s="60">
        <f t="shared" si="0"/>
        <v>0.006645466496580394</v>
      </c>
    </row>
    <row r="30" spans="1:6" ht="15">
      <c r="A30" s="57">
        <v>16</v>
      </c>
      <c r="B30" s="58" t="s">
        <v>29</v>
      </c>
      <c r="C30" s="58" t="s">
        <v>30</v>
      </c>
      <c r="D30" s="58">
        <v>20960</v>
      </c>
      <c r="E30" s="59">
        <v>209.6000008</v>
      </c>
      <c r="F30" s="60">
        <f t="shared" si="0"/>
        <v>0.005571559131998496</v>
      </c>
    </row>
    <row r="31" spans="1:6" ht="15">
      <c r="A31" s="57">
        <v>17</v>
      </c>
      <c r="B31" s="58" t="s">
        <v>17</v>
      </c>
      <c r="C31" s="58" t="s">
        <v>31</v>
      </c>
      <c r="D31" s="58">
        <v>16</v>
      </c>
      <c r="E31" s="59">
        <v>160</v>
      </c>
      <c r="F31" s="60">
        <f t="shared" si="0"/>
        <v>0.004253098557811453</v>
      </c>
    </row>
    <row r="32" spans="1:6" ht="15">
      <c r="A32" s="57">
        <v>18</v>
      </c>
      <c r="B32" s="58" t="s">
        <v>23</v>
      </c>
      <c r="C32" s="58" t="s">
        <v>32</v>
      </c>
      <c r="D32" s="58">
        <v>20</v>
      </c>
      <c r="E32" s="59">
        <v>96.5205149</v>
      </c>
      <c r="F32" s="60">
        <f t="shared" si="0"/>
        <v>0.0025656953920025548</v>
      </c>
    </row>
    <row r="33" spans="1:6" ht="15">
      <c r="A33" s="61"/>
      <c r="B33" s="62" t="s">
        <v>43</v>
      </c>
      <c r="C33" s="62"/>
      <c r="D33" s="62"/>
      <c r="E33" s="63">
        <f>SUM(E13:E32)</f>
        <v>25513.3008757</v>
      </c>
      <c r="F33" s="64">
        <f>SUM(F13:F32)</f>
        <v>0.6781911447465583</v>
      </c>
    </row>
    <row r="34" spans="1:6" ht="15">
      <c r="A34" s="52"/>
      <c r="B34" s="52" t="s">
        <v>121</v>
      </c>
      <c r="C34" s="65"/>
      <c r="D34" s="54"/>
      <c r="E34" s="55">
        <f>E35-E33</f>
        <v>12106.3305119</v>
      </c>
      <c r="F34" s="60">
        <f t="shared" si="0"/>
        <v>0.3218088552534417</v>
      </c>
    </row>
    <row r="35" spans="1:6" ht="15">
      <c r="A35" s="61"/>
      <c r="B35" s="62" t="s">
        <v>43</v>
      </c>
      <c r="C35" s="62"/>
      <c r="D35" s="62"/>
      <c r="E35" s="63">
        <v>37619.6313876</v>
      </c>
      <c r="F35" s="66">
        <v>1</v>
      </c>
    </row>
    <row r="36" spans="1:6" ht="15">
      <c r="A36" s="52"/>
      <c r="B36" s="67"/>
      <c r="C36" s="52"/>
      <c r="D36" s="54"/>
      <c r="E36" s="52"/>
      <c r="F36" s="68"/>
    </row>
    <row r="38" spans="1:6" ht="15">
      <c r="A38" s="178" t="s">
        <v>100</v>
      </c>
      <c r="B38" s="179"/>
      <c r="C38" s="179"/>
      <c r="D38" s="179"/>
      <c r="E38" s="179"/>
      <c r="F38" s="180"/>
    </row>
    <row r="39" spans="1:6" ht="27" customHeight="1">
      <c r="A39" s="181" t="s">
        <v>1</v>
      </c>
      <c r="B39" s="183" t="s">
        <v>114</v>
      </c>
      <c r="C39" s="183" t="s">
        <v>4</v>
      </c>
      <c r="D39" s="183" t="s">
        <v>5</v>
      </c>
      <c r="E39" s="51" t="s">
        <v>115</v>
      </c>
      <c r="F39" s="185" t="s">
        <v>116</v>
      </c>
    </row>
    <row r="40" spans="1:6" ht="21.75" customHeight="1">
      <c r="A40" s="182"/>
      <c r="B40" s="184"/>
      <c r="C40" s="184"/>
      <c r="D40" s="184"/>
      <c r="E40" s="51" t="s">
        <v>117</v>
      </c>
      <c r="F40" s="186"/>
    </row>
    <row r="41" spans="1:6" ht="15">
      <c r="A41" s="52"/>
      <c r="B41" s="53" t="s">
        <v>118</v>
      </c>
      <c r="C41" s="52"/>
      <c r="D41" s="54"/>
      <c r="E41" s="55"/>
      <c r="F41" s="56"/>
    </row>
    <row r="42" spans="1:6" ht="15">
      <c r="A42" s="57">
        <v>1</v>
      </c>
      <c r="B42" s="58" t="s">
        <v>33</v>
      </c>
      <c r="C42" s="58" t="s">
        <v>35</v>
      </c>
      <c r="D42" s="58">
        <v>213</v>
      </c>
      <c r="E42" s="59">
        <v>1039.7137918</v>
      </c>
      <c r="F42" s="60">
        <f>E42/$E$67</f>
        <v>0.023485976778989167</v>
      </c>
    </row>
    <row r="43" spans="1:6" ht="15">
      <c r="A43" s="57">
        <v>2</v>
      </c>
      <c r="B43" s="58" t="s">
        <v>36</v>
      </c>
      <c r="C43" s="58" t="s">
        <v>38</v>
      </c>
      <c r="D43" s="58">
        <v>107</v>
      </c>
      <c r="E43" s="59">
        <v>526.0477644</v>
      </c>
      <c r="F43" s="60">
        <f aca="true" t="shared" si="1" ref="F43:F64">E43/$E$67</f>
        <v>0.01188283321504129</v>
      </c>
    </row>
    <row r="44" spans="1:6" ht="15">
      <c r="A44" s="57">
        <v>3</v>
      </c>
      <c r="B44" s="58" t="s">
        <v>39</v>
      </c>
      <c r="C44" s="58" t="s">
        <v>40</v>
      </c>
      <c r="D44" s="58">
        <v>106</v>
      </c>
      <c r="E44" s="59">
        <v>521.6595311</v>
      </c>
      <c r="F44" s="60">
        <f t="shared" si="1"/>
        <v>0.011783707911330387</v>
      </c>
    </row>
    <row r="45" spans="1:6" ht="15">
      <c r="A45" s="57">
        <v>4</v>
      </c>
      <c r="B45" s="58" t="s">
        <v>41</v>
      </c>
      <c r="C45" s="58" t="s">
        <v>42</v>
      </c>
      <c r="D45" s="58">
        <v>103</v>
      </c>
      <c r="E45" s="59">
        <v>504.9167334</v>
      </c>
      <c r="F45" s="60">
        <f t="shared" si="1"/>
        <v>0.011405506755301909</v>
      </c>
    </row>
    <row r="46" spans="1:6" ht="15">
      <c r="A46" s="52"/>
      <c r="B46" s="53" t="s">
        <v>119</v>
      </c>
      <c r="C46" s="52"/>
      <c r="D46" s="54"/>
      <c r="E46" s="55"/>
      <c r="F46" s="56"/>
    </row>
    <row r="47" spans="1:6" ht="15">
      <c r="A47" s="57">
        <v>5</v>
      </c>
      <c r="B47" s="58" t="s">
        <v>8</v>
      </c>
      <c r="C47" s="58" t="s">
        <v>9</v>
      </c>
      <c r="D47" s="58">
        <v>619</v>
      </c>
      <c r="E47" s="59">
        <v>7854.9350966</v>
      </c>
      <c r="F47" s="60">
        <f t="shared" si="1"/>
        <v>0.17743423693537141</v>
      </c>
    </row>
    <row r="48" spans="1:6" ht="15">
      <c r="A48" s="57">
        <v>6</v>
      </c>
      <c r="B48" s="58" t="s">
        <v>14</v>
      </c>
      <c r="C48" s="58" t="s">
        <v>49</v>
      </c>
      <c r="D48" s="58">
        <v>458496</v>
      </c>
      <c r="E48" s="59">
        <v>4584.96</v>
      </c>
      <c r="F48" s="60">
        <f t="shared" si="1"/>
        <v>0.10356914079803607</v>
      </c>
    </row>
    <row r="49" spans="1:6" ht="15">
      <c r="A49" s="57">
        <v>7</v>
      </c>
      <c r="B49" s="58" t="s">
        <v>10</v>
      </c>
      <c r="C49" s="58" t="s">
        <v>50</v>
      </c>
      <c r="D49" s="58">
        <v>299</v>
      </c>
      <c r="E49" s="59">
        <v>3785.5147012</v>
      </c>
      <c r="F49" s="60">
        <f t="shared" si="1"/>
        <v>0.08551056172390124</v>
      </c>
    </row>
    <row r="50" spans="1:6" ht="15">
      <c r="A50" s="57">
        <v>8</v>
      </c>
      <c r="B50" s="58" t="s">
        <v>12</v>
      </c>
      <c r="C50" s="58" t="s">
        <v>51</v>
      </c>
      <c r="D50" s="58">
        <v>200</v>
      </c>
      <c r="E50" s="59">
        <v>2000.0000004</v>
      </c>
      <c r="F50" s="60">
        <f t="shared" si="1"/>
        <v>0.04517777290041785</v>
      </c>
    </row>
    <row r="51" spans="1:6" ht="15">
      <c r="A51" s="52"/>
      <c r="B51" s="53" t="s">
        <v>120</v>
      </c>
      <c r="C51" s="52"/>
      <c r="D51" s="54"/>
      <c r="E51" s="55"/>
      <c r="F51" s="56"/>
    </row>
    <row r="52" spans="1:6" ht="15">
      <c r="A52" s="57">
        <v>9</v>
      </c>
      <c r="B52" s="58" t="s">
        <v>52</v>
      </c>
      <c r="C52" s="58" t="s">
        <v>53</v>
      </c>
      <c r="D52" s="58">
        <v>650</v>
      </c>
      <c r="E52" s="59">
        <v>5799.9999971</v>
      </c>
      <c r="F52" s="60">
        <f t="shared" si="1"/>
        <v>0.13101554131950086</v>
      </c>
    </row>
    <row r="53" spans="1:6" ht="15">
      <c r="A53" s="57">
        <v>10</v>
      </c>
      <c r="B53" s="58" t="s">
        <v>54</v>
      </c>
      <c r="C53" s="58" t="s">
        <v>55</v>
      </c>
      <c r="D53" s="58">
        <v>327000</v>
      </c>
      <c r="E53" s="59">
        <v>3270</v>
      </c>
      <c r="F53" s="60">
        <f t="shared" si="1"/>
        <v>0.07386565867741005</v>
      </c>
    </row>
    <row r="54" spans="1:6" ht="15">
      <c r="A54" s="57">
        <v>11</v>
      </c>
      <c r="B54" s="58" t="s">
        <v>23</v>
      </c>
      <c r="C54" s="58" t="s">
        <v>24</v>
      </c>
      <c r="D54" s="58">
        <v>552</v>
      </c>
      <c r="E54" s="59">
        <v>2674.1782592</v>
      </c>
      <c r="F54" s="60">
        <f t="shared" si="1"/>
        <v>0.06040670903260482</v>
      </c>
    </row>
    <row r="55" spans="1:6" ht="15">
      <c r="A55" s="57">
        <v>12</v>
      </c>
      <c r="B55" s="58" t="s">
        <v>17</v>
      </c>
      <c r="C55" s="58" t="s">
        <v>18</v>
      </c>
      <c r="D55" s="58">
        <v>261</v>
      </c>
      <c r="E55" s="59">
        <v>2610</v>
      </c>
      <c r="F55" s="60">
        <f t="shared" si="1"/>
        <v>0.058956993623253885</v>
      </c>
    </row>
    <row r="56" spans="1:6" ht="15">
      <c r="A56" s="57">
        <v>13</v>
      </c>
      <c r="B56" s="58" t="s">
        <v>19</v>
      </c>
      <c r="C56" s="58" t="s">
        <v>20</v>
      </c>
      <c r="D56" s="58">
        <v>380</v>
      </c>
      <c r="E56" s="59">
        <v>1661.4456445</v>
      </c>
      <c r="F56" s="60">
        <f t="shared" si="1"/>
        <v>0.03753020699929864</v>
      </c>
    </row>
    <row r="57" spans="1:6" ht="15">
      <c r="A57" s="57">
        <v>14</v>
      </c>
      <c r="B57" s="58" t="s">
        <v>54</v>
      </c>
      <c r="C57" s="58" t="s">
        <v>56</v>
      </c>
      <c r="D57" s="58">
        <v>130000</v>
      </c>
      <c r="E57" s="59">
        <v>1300</v>
      </c>
      <c r="F57" s="60">
        <f t="shared" si="1"/>
        <v>0.029365552379398488</v>
      </c>
    </row>
    <row r="58" spans="1:6" ht="15">
      <c r="A58" s="57">
        <v>15</v>
      </c>
      <c r="B58" s="58" t="s">
        <v>57</v>
      </c>
      <c r="C58" s="58" t="s">
        <v>58</v>
      </c>
      <c r="D58" s="58">
        <v>120</v>
      </c>
      <c r="E58" s="59">
        <v>1198.43648</v>
      </c>
      <c r="F58" s="60">
        <f t="shared" si="1"/>
        <v>0.02707134555909381</v>
      </c>
    </row>
    <row r="59" spans="1:6" ht="15">
      <c r="A59" s="57">
        <v>16</v>
      </c>
      <c r="B59" s="58" t="s">
        <v>21</v>
      </c>
      <c r="C59" s="58" t="s">
        <v>22</v>
      </c>
      <c r="D59" s="58">
        <v>286</v>
      </c>
      <c r="E59" s="59">
        <v>715</v>
      </c>
      <c r="F59" s="60">
        <f t="shared" si="1"/>
        <v>0.01615105380866917</v>
      </c>
    </row>
    <row r="60" spans="1:6" ht="15">
      <c r="A60" s="57">
        <v>17</v>
      </c>
      <c r="B60" s="58" t="s">
        <v>17</v>
      </c>
      <c r="C60" s="58" t="s">
        <v>31</v>
      </c>
      <c r="D60" s="58">
        <v>47</v>
      </c>
      <c r="E60" s="59">
        <v>470</v>
      </c>
      <c r="F60" s="60">
        <f t="shared" si="1"/>
        <v>0.010616776629474838</v>
      </c>
    </row>
    <row r="61" spans="1:6" ht="15">
      <c r="A61" s="57">
        <v>18</v>
      </c>
      <c r="B61" s="58" t="s">
        <v>26</v>
      </c>
      <c r="C61" s="58" t="s">
        <v>27</v>
      </c>
      <c r="D61" s="58">
        <v>173</v>
      </c>
      <c r="E61" s="59">
        <v>432.5000026</v>
      </c>
      <c r="F61" s="60">
        <f t="shared" si="1"/>
        <v>0.009769693446492525</v>
      </c>
    </row>
    <row r="62" spans="1:6" ht="15">
      <c r="A62" s="57">
        <v>19</v>
      </c>
      <c r="B62" s="58" t="s">
        <v>23</v>
      </c>
      <c r="C62" s="58" t="s">
        <v>32</v>
      </c>
      <c r="D62" s="58">
        <v>85</v>
      </c>
      <c r="E62" s="59">
        <v>400.0820598</v>
      </c>
      <c r="F62" s="60">
        <f t="shared" si="1"/>
        <v>0.009037408217780414</v>
      </c>
    </row>
    <row r="63" spans="1:6" ht="15">
      <c r="A63" s="57">
        <v>20</v>
      </c>
      <c r="B63" s="58" t="s">
        <v>17</v>
      </c>
      <c r="C63" s="58" t="s">
        <v>25</v>
      </c>
      <c r="D63" s="58">
        <v>40</v>
      </c>
      <c r="E63" s="59">
        <v>400</v>
      </c>
      <c r="F63" s="60">
        <f t="shared" si="1"/>
        <v>0.009035554578276457</v>
      </c>
    </row>
    <row r="64" spans="1:6" ht="15">
      <c r="A64" s="57">
        <v>21</v>
      </c>
      <c r="B64" s="58" t="s">
        <v>29</v>
      </c>
      <c r="C64" s="58" t="s">
        <v>30</v>
      </c>
      <c r="D64" s="58">
        <v>7583</v>
      </c>
      <c r="E64" s="59">
        <v>75.829997</v>
      </c>
      <c r="F64" s="60">
        <f t="shared" si="1"/>
        <v>0.0017129151914101004</v>
      </c>
    </row>
    <row r="65" spans="1:6" ht="15">
      <c r="A65" s="61"/>
      <c r="B65" s="62" t="s">
        <v>43</v>
      </c>
      <c r="C65" s="62"/>
      <c r="D65" s="62"/>
      <c r="E65" s="63">
        <f>SUM(E42:E64)</f>
        <v>41825.2200591</v>
      </c>
      <c r="F65" s="64">
        <v>0.9449</v>
      </c>
    </row>
    <row r="66" spans="1:6" ht="15">
      <c r="A66" s="52"/>
      <c r="B66" s="52" t="s">
        <v>121</v>
      </c>
      <c r="C66" s="65"/>
      <c r="D66" s="54"/>
      <c r="E66" s="55">
        <f>E67-E65</f>
        <v>2444.3371147</v>
      </c>
      <c r="F66" s="60">
        <v>0.0551</v>
      </c>
    </row>
    <row r="67" spans="1:6" ht="15">
      <c r="A67" s="61"/>
      <c r="B67" s="62" t="s">
        <v>43</v>
      </c>
      <c r="C67" s="62"/>
      <c r="D67" s="62"/>
      <c r="E67" s="63">
        <v>44269.5571738</v>
      </c>
      <c r="F67" s="66">
        <v>1</v>
      </c>
    </row>
    <row r="68" spans="1:6" ht="15">
      <c r="A68" s="52"/>
      <c r="B68" s="67"/>
      <c r="C68" s="52"/>
      <c r="D68" s="54"/>
      <c r="E68" s="52"/>
      <c r="F68" s="68"/>
    </row>
    <row r="70" spans="1:6" ht="15">
      <c r="A70" s="178" t="s">
        <v>104</v>
      </c>
      <c r="B70" s="179"/>
      <c r="C70" s="179"/>
      <c r="D70" s="179"/>
      <c r="E70" s="179"/>
      <c r="F70" s="180"/>
    </row>
    <row r="71" spans="1:6" ht="27" customHeight="1">
      <c r="A71" s="181" t="s">
        <v>1</v>
      </c>
      <c r="B71" s="183" t="s">
        <v>114</v>
      </c>
      <c r="C71" s="183" t="s">
        <v>4</v>
      </c>
      <c r="D71" s="183" t="s">
        <v>5</v>
      </c>
      <c r="E71" s="51" t="s">
        <v>115</v>
      </c>
      <c r="F71" s="185" t="s">
        <v>116</v>
      </c>
    </row>
    <row r="72" spans="1:6" ht="21.75" customHeight="1">
      <c r="A72" s="182"/>
      <c r="B72" s="184"/>
      <c r="C72" s="184"/>
      <c r="D72" s="184"/>
      <c r="E72" s="51" t="s">
        <v>117</v>
      </c>
      <c r="F72" s="186"/>
    </row>
    <row r="73" spans="1:6" ht="15">
      <c r="A73" s="52"/>
      <c r="B73" s="53" t="s">
        <v>118</v>
      </c>
      <c r="C73" s="52"/>
      <c r="D73" s="54"/>
      <c r="E73" s="55"/>
      <c r="F73" s="56"/>
    </row>
    <row r="74" spans="1:6" ht="15">
      <c r="A74" s="57">
        <v>1</v>
      </c>
      <c r="B74" s="58" t="s">
        <v>33</v>
      </c>
      <c r="C74" s="58" t="s">
        <v>35</v>
      </c>
      <c r="D74" s="58">
        <v>80</v>
      </c>
      <c r="E74" s="59">
        <v>390.5028326</v>
      </c>
      <c r="F74" s="60">
        <f>E74/$E$95</f>
        <v>0.023543401806197364</v>
      </c>
    </row>
    <row r="75" spans="1:6" ht="15">
      <c r="A75" s="57">
        <v>2</v>
      </c>
      <c r="B75" s="58" t="s">
        <v>41</v>
      </c>
      <c r="C75" s="58" t="s">
        <v>42</v>
      </c>
      <c r="D75" s="58">
        <v>79</v>
      </c>
      <c r="E75" s="59">
        <v>387.2662324</v>
      </c>
      <c r="F75" s="60">
        <f aca="true" t="shared" si="2" ref="F75:F94">E75/$E$95</f>
        <v>0.023348267295937173</v>
      </c>
    </row>
    <row r="76" spans="1:6" ht="15">
      <c r="A76" s="57">
        <v>3</v>
      </c>
      <c r="B76" s="58" t="s">
        <v>39</v>
      </c>
      <c r="C76" s="58" t="s">
        <v>40</v>
      </c>
      <c r="D76" s="58">
        <v>75</v>
      </c>
      <c r="E76" s="59">
        <v>369.09872</v>
      </c>
      <c r="F76" s="60">
        <f t="shared" si="2"/>
        <v>0.02225294862333128</v>
      </c>
    </row>
    <row r="77" spans="1:6" ht="15">
      <c r="A77" s="57">
        <v>4</v>
      </c>
      <c r="B77" s="58" t="s">
        <v>36</v>
      </c>
      <c r="C77" s="58" t="s">
        <v>38</v>
      </c>
      <c r="D77" s="58">
        <v>72</v>
      </c>
      <c r="E77" s="59">
        <v>353.9760658</v>
      </c>
      <c r="F77" s="60">
        <f t="shared" si="2"/>
        <v>0.021341204342665652</v>
      </c>
    </row>
    <row r="78" spans="1:6" ht="15">
      <c r="A78" s="52"/>
      <c r="B78" s="53" t="s">
        <v>119</v>
      </c>
      <c r="C78" s="52"/>
      <c r="D78" s="54"/>
      <c r="E78" s="55"/>
      <c r="F78" s="56"/>
    </row>
    <row r="79" spans="1:6" ht="15">
      <c r="A79" s="57">
        <v>5</v>
      </c>
      <c r="B79" s="58" t="s">
        <v>8</v>
      </c>
      <c r="C79" s="58" t="s">
        <v>9</v>
      </c>
      <c r="D79" s="58">
        <v>230</v>
      </c>
      <c r="E79" s="59">
        <v>2918.6350117</v>
      </c>
      <c r="F79" s="60">
        <f t="shared" si="2"/>
        <v>0.17596440043361838</v>
      </c>
    </row>
    <row r="80" spans="1:6" ht="15">
      <c r="A80" s="57">
        <v>6</v>
      </c>
      <c r="B80" s="58" t="s">
        <v>12</v>
      </c>
      <c r="C80" s="58" t="s">
        <v>71</v>
      </c>
      <c r="D80" s="58">
        <v>200</v>
      </c>
      <c r="E80" s="59">
        <v>2000.0000004</v>
      </c>
      <c r="F80" s="60">
        <f t="shared" si="2"/>
        <v>0.12057992846890322</v>
      </c>
    </row>
    <row r="81" spans="1:6" ht="15">
      <c r="A81" s="57">
        <v>7</v>
      </c>
      <c r="B81" s="58" t="s">
        <v>10</v>
      </c>
      <c r="C81" s="58" t="s">
        <v>50</v>
      </c>
      <c r="D81" s="58">
        <v>77</v>
      </c>
      <c r="E81" s="59">
        <v>974.8649899</v>
      </c>
      <c r="F81" s="60">
        <f t="shared" si="2"/>
        <v>0.058774575362735115</v>
      </c>
    </row>
    <row r="82" spans="1:6" ht="15">
      <c r="A82" s="57">
        <v>8</v>
      </c>
      <c r="B82" s="58" t="s">
        <v>14</v>
      </c>
      <c r="C82" s="58" t="s">
        <v>15</v>
      </c>
      <c r="D82" s="58">
        <v>150000</v>
      </c>
      <c r="E82" s="59">
        <v>592.10519</v>
      </c>
      <c r="F82" s="60">
        <f t="shared" si="2"/>
        <v>0.03569800072099358</v>
      </c>
    </row>
    <row r="83" spans="1:6" ht="15">
      <c r="A83" s="52"/>
      <c r="B83" s="53" t="s">
        <v>120</v>
      </c>
      <c r="C83" s="52"/>
      <c r="D83" s="54"/>
      <c r="E83" s="55"/>
      <c r="F83" s="56"/>
    </row>
    <row r="84" spans="1:6" ht="15">
      <c r="A84" s="57">
        <v>9</v>
      </c>
      <c r="B84" s="58" t="s">
        <v>17</v>
      </c>
      <c r="C84" s="58" t="s">
        <v>28</v>
      </c>
      <c r="D84" s="58">
        <v>98</v>
      </c>
      <c r="E84" s="59">
        <v>980</v>
      </c>
      <c r="F84" s="60">
        <f t="shared" si="2"/>
        <v>0.05908416493794575</v>
      </c>
    </row>
    <row r="85" spans="1:6" ht="15">
      <c r="A85" s="57">
        <v>10</v>
      </c>
      <c r="B85" s="58" t="s">
        <v>57</v>
      </c>
      <c r="C85" s="58" t="s">
        <v>72</v>
      </c>
      <c r="D85" s="58">
        <v>100</v>
      </c>
      <c r="E85" s="59">
        <v>876.0000045</v>
      </c>
      <c r="F85" s="60">
        <f t="shared" si="2"/>
        <v>0.05281400893012165</v>
      </c>
    </row>
    <row r="86" spans="1:6" ht="15">
      <c r="A86" s="57">
        <v>11</v>
      </c>
      <c r="B86" s="58" t="s">
        <v>23</v>
      </c>
      <c r="C86" s="58" t="s">
        <v>24</v>
      </c>
      <c r="D86" s="58">
        <v>146</v>
      </c>
      <c r="E86" s="59">
        <v>706.2867839</v>
      </c>
      <c r="F86" s="60">
        <f t="shared" si="2"/>
        <v>0.042582004932080454</v>
      </c>
    </row>
    <row r="87" spans="1:6" ht="15">
      <c r="A87" s="57">
        <v>12</v>
      </c>
      <c r="B87" s="58" t="s">
        <v>17</v>
      </c>
      <c r="C87" s="58" t="s">
        <v>31</v>
      </c>
      <c r="D87" s="58">
        <v>43</v>
      </c>
      <c r="E87" s="59">
        <v>430</v>
      </c>
      <c r="F87" s="60">
        <f t="shared" si="2"/>
        <v>0.025924684615629256</v>
      </c>
    </row>
    <row r="88" spans="1:6" ht="15">
      <c r="A88" s="57">
        <v>13</v>
      </c>
      <c r="B88" s="58" t="s">
        <v>26</v>
      </c>
      <c r="C88" s="58" t="s">
        <v>27</v>
      </c>
      <c r="D88" s="58">
        <v>165</v>
      </c>
      <c r="E88" s="59">
        <v>412.4999948</v>
      </c>
      <c r="F88" s="60">
        <f t="shared" si="2"/>
        <v>0.024869609928229557</v>
      </c>
    </row>
    <row r="89" spans="1:6" ht="15">
      <c r="A89" s="57">
        <v>14</v>
      </c>
      <c r="B89" s="58" t="s">
        <v>17</v>
      </c>
      <c r="C89" s="58" t="s">
        <v>25</v>
      </c>
      <c r="D89" s="58">
        <v>8</v>
      </c>
      <c r="E89" s="59">
        <v>80</v>
      </c>
      <c r="F89" s="60">
        <f t="shared" si="2"/>
        <v>0.00482319713779149</v>
      </c>
    </row>
    <row r="90" spans="1:6" ht="15">
      <c r="A90" s="57">
        <v>15</v>
      </c>
      <c r="B90" s="58" t="s">
        <v>63</v>
      </c>
      <c r="C90" s="58" t="s">
        <v>64</v>
      </c>
      <c r="D90" s="58">
        <v>100</v>
      </c>
      <c r="E90" s="59">
        <v>66.4880137</v>
      </c>
      <c r="F90" s="60">
        <f t="shared" si="2"/>
        <v>0.004008559967191017</v>
      </c>
    </row>
    <row r="91" spans="1:6" ht="15">
      <c r="A91" s="57">
        <v>16</v>
      </c>
      <c r="B91" s="58" t="s">
        <v>17</v>
      </c>
      <c r="C91" s="58" t="s">
        <v>18</v>
      </c>
      <c r="D91" s="58">
        <v>4</v>
      </c>
      <c r="E91" s="59">
        <v>40</v>
      </c>
      <c r="F91" s="60">
        <f t="shared" si="2"/>
        <v>0.002411598568895745</v>
      </c>
    </row>
    <row r="92" spans="1:6" ht="15">
      <c r="A92" s="57">
        <v>17</v>
      </c>
      <c r="B92" s="58" t="s">
        <v>61</v>
      </c>
      <c r="C92" s="58" t="s">
        <v>65</v>
      </c>
      <c r="D92" s="58">
        <v>2</v>
      </c>
      <c r="E92" s="59">
        <v>19.9999973</v>
      </c>
      <c r="F92" s="60">
        <f t="shared" si="2"/>
        <v>0.001205799121664969</v>
      </c>
    </row>
    <row r="93" spans="1:6" ht="15">
      <c r="A93" s="61"/>
      <c r="B93" s="62" t="s">
        <v>43</v>
      </c>
      <c r="C93" s="62"/>
      <c r="D93" s="62"/>
      <c r="E93" s="63">
        <f>SUM(E74:E92)</f>
        <v>11597.723837</v>
      </c>
      <c r="F93" s="64">
        <f>SUM(F74:F92)</f>
        <v>0.6992263551939315</v>
      </c>
    </row>
    <row r="94" spans="1:6" ht="15">
      <c r="A94" s="52"/>
      <c r="B94" s="52" t="s">
        <v>121</v>
      </c>
      <c r="C94" s="65"/>
      <c r="D94" s="54"/>
      <c r="E94" s="55">
        <f>E95-E93</f>
        <v>4988.7845959999995</v>
      </c>
      <c r="F94" s="60">
        <f t="shared" si="2"/>
        <v>0.3007736448060684</v>
      </c>
    </row>
    <row r="95" spans="1:6" ht="15">
      <c r="A95" s="61"/>
      <c r="B95" s="62" t="s">
        <v>43</v>
      </c>
      <c r="C95" s="62"/>
      <c r="D95" s="62"/>
      <c r="E95" s="63">
        <v>16586.508433</v>
      </c>
      <c r="F95" s="66">
        <v>1</v>
      </c>
    </row>
    <row r="96" spans="1:6" ht="15">
      <c r="A96" s="52"/>
      <c r="B96" s="67"/>
      <c r="C96" s="52"/>
      <c r="D96" s="54"/>
      <c r="E96" s="52"/>
      <c r="F96" s="68"/>
    </row>
    <row r="98" spans="1:6" ht="15">
      <c r="A98" s="178" t="s">
        <v>105</v>
      </c>
      <c r="B98" s="179"/>
      <c r="C98" s="179"/>
      <c r="D98" s="179"/>
      <c r="E98" s="179"/>
      <c r="F98" s="180"/>
    </row>
    <row r="99" spans="1:6" ht="27" customHeight="1">
      <c r="A99" s="181" t="s">
        <v>1</v>
      </c>
      <c r="B99" s="183" t="s">
        <v>114</v>
      </c>
      <c r="C99" s="183" t="s">
        <v>4</v>
      </c>
      <c r="D99" s="183" t="s">
        <v>5</v>
      </c>
      <c r="E99" s="51" t="s">
        <v>115</v>
      </c>
      <c r="F99" s="185" t="s">
        <v>116</v>
      </c>
    </row>
    <row r="100" spans="1:6" ht="21.75" customHeight="1">
      <c r="A100" s="182"/>
      <c r="B100" s="184"/>
      <c r="C100" s="184"/>
      <c r="D100" s="184"/>
      <c r="E100" s="51" t="s">
        <v>117</v>
      </c>
      <c r="F100" s="186"/>
    </row>
    <row r="101" spans="1:6" ht="15">
      <c r="A101" s="52"/>
      <c r="B101" s="53" t="s">
        <v>118</v>
      </c>
      <c r="C101" s="52"/>
      <c r="D101" s="54"/>
      <c r="E101" s="55"/>
      <c r="F101" s="56"/>
    </row>
    <row r="102" spans="1:6" ht="15">
      <c r="A102" s="57">
        <v>1</v>
      </c>
      <c r="B102" s="58" t="s">
        <v>33</v>
      </c>
      <c r="C102" s="58" t="s">
        <v>35</v>
      </c>
      <c r="D102" s="58">
        <v>78</v>
      </c>
      <c r="E102" s="11">
        <v>380.7402618</v>
      </c>
      <c r="F102" s="60">
        <f>E102/$E$121</f>
        <v>0.020433198782231186</v>
      </c>
    </row>
    <row r="103" spans="1:6" ht="15">
      <c r="A103" s="57">
        <v>2</v>
      </c>
      <c r="B103" s="58" t="s">
        <v>36</v>
      </c>
      <c r="C103" s="58" t="s">
        <v>38</v>
      </c>
      <c r="D103" s="58">
        <v>42</v>
      </c>
      <c r="E103" s="11">
        <v>206.4860384</v>
      </c>
      <c r="F103" s="60">
        <f aca="true" t="shared" si="3" ref="F103:F120">E103/$E$121</f>
        <v>0.01108149227096692</v>
      </c>
    </row>
    <row r="104" spans="1:6" ht="15">
      <c r="A104" s="57">
        <v>3</v>
      </c>
      <c r="B104" s="58" t="s">
        <v>41</v>
      </c>
      <c r="C104" s="58" t="s">
        <v>42</v>
      </c>
      <c r="D104" s="58">
        <v>42</v>
      </c>
      <c r="E104" s="11">
        <v>205.8883767</v>
      </c>
      <c r="F104" s="60">
        <f t="shared" si="3"/>
        <v>0.011049417543006994</v>
      </c>
    </row>
    <row r="105" spans="1:6" ht="15">
      <c r="A105" s="57">
        <v>4</v>
      </c>
      <c r="B105" s="58" t="s">
        <v>39</v>
      </c>
      <c r="C105" s="58" t="s">
        <v>40</v>
      </c>
      <c r="D105" s="58">
        <v>39</v>
      </c>
      <c r="E105" s="11">
        <v>191.9313361</v>
      </c>
      <c r="F105" s="60">
        <f t="shared" si="3"/>
        <v>0.01030038463631304</v>
      </c>
    </row>
    <row r="106" spans="1:6" ht="15">
      <c r="A106" s="52"/>
      <c r="B106" s="53" t="s">
        <v>119</v>
      </c>
      <c r="C106" s="52"/>
      <c r="D106" s="54"/>
      <c r="E106" s="55"/>
      <c r="F106" s="56"/>
    </row>
    <row r="107" spans="1:6" ht="15">
      <c r="A107" s="57">
        <v>5</v>
      </c>
      <c r="B107" s="58" t="s">
        <v>14</v>
      </c>
      <c r="C107" s="58" t="s">
        <v>49</v>
      </c>
      <c r="D107" s="58">
        <v>340000</v>
      </c>
      <c r="E107" s="59">
        <v>3400</v>
      </c>
      <c r="F107" s="60">
        <f t="shared" si="3"/>
        <v>0.18246789958893186</v>
      </c>
    </row>
    <row r="108" spans="1:6" ht="15">
      <c r="A108" s="57">
        <v>6</v>
      </c>
      <c r="B108" s="58" t="s">
        <v>8</v>
      </c>
      <c r="C108" s="58" t="s">
        <v>9</v>
      </c>
      <c r="D108" s="58">
        <v>215</v>
      </c>
      <c r="E108" s="59">
        <v>2728.28925</v>
      </c>
      <c r="F108" s="60">
        <f t="shared" si="3"/>
        <v>0.14641917909369476</v>
      </c>
    </row>
    <row r="109" spans="1:6" ht="15">
      <c r="A109" s="57">
        <v>7</v>
      </c>
      <c r="B109" s="58" t="s">
        <v>10</v>
      </c>
      <c r="C109" s="58" t="s">
        <v>50</v>
      </c>
      <c r="D109" s="58">
        <v>125</v>
      </c>
      <c r="E109" s="59">
        <v>1582.5730356</v>
      </c>
      <c r="F109" s="60">
        <f t="shared" si="3"/>
        <v>0.08493199345647408</v>
      </c>
    </row>
    <row r="110" spans="1:6" ht="15">
      <c r="A110" s="57">
        <v>8</v>
      </c>
      <c r="B110" s="58" t="s">
        <v>14</v>
      </c>
      <c r="C110" s="58" t="s">
        <v>15</v>
      </c>
      <c r="D110" s="58">
        <v>70000</v>
      </c>
      <c r="E110" s="59">
        <v>276.315755</v>
      </c>
      <c r="F110" s="60">
        <f t="shared" si="3"/>
        <v>0.014829045717111735</v>
      </c>
    </row>
    <row r="111" spans="1:6" ht="15">
      <c r="A111" s="52"/>
      <c r="B111" s="53" t="s">
        <v>120</v>
      </c>
      <c r="C111" s="52"/>
      <c r="D111" s="54"/>
      <c r="E111" s="55"/>
      <c r="F111" s="56"/>
    </row>
    <row r="112" spans="1:6" ht="15">
      <c r="A112" s="57">
        <v>9</v>
      </c>
      <c r="B112" s="58" t="s">
        <v>57</v>
      </c>
      <c r="C112" s="58" t="s">
        <v>67</v>
      </c>
      <c r="D112" s="58">
        <v>410</v>
      </c>
      <c r="E112" s="59">
        <v>4094.65798</v>
      </c>
      <c r="F112" s="60">
        <f t="shared" si="3"/>
        <v>0.2197481297487231</v>
      </c>
    </row>
    <row r="113" spans="1:6" ht="15">
      <c r="A113" s="57">
        <v>10</v>
      </c>
      <c r="B113" s="58" t="s">
        <v>52</v>
      </c>
      <c r="C113" s="58" t="s">
        <v>68</v>
      </c>
      <c r="D113" s="58">
        <v>160</v>
      </c>
      <c r="E113" s="59">
        <v>1600</v>
      </c>
      <c r="F113" s="60">
        <f t="shared" si="3"/>
        <v>0.0858672468653797</v>
      </c>
    </row>
    <row r="114" spans="1:6" ht="15">
      <c r="A114" s="57">
        <v>11</v>
      </c>
      <c r="B114" s="58" t="s">
        <v>52</v>
      </c>
      <c r="C114" s="58" t="s">
        <v>60</v>
      </c>
      <c r="D114" s="58">
        <v>100</v>
      </c>
      <c r="E114" s="59">
        <v>1000</v>
      </c>
      <c r="F114" s="60">
        <f t="shared" si="3"/>
        <v>0.05366702929086231</v>
      </c>
    </row>
    <row r="115" spans="1:6" ht="15">
      <c r="A115" s="57">
        <v>12</v>
      </c>
      <c r="B115" s="58" t="s">
        <v>17</v>
      </c>
      <c r="C115" s="58" t="s">
        <v>31</v>
      </c>
      <c r="D115" s="58">
        <v>43</v>
      </c>
      <c r="E115" s="59">
        <v>430</v>
      </c>
      <c r="F115" s="60">
        <f t="shared" si="3"/>
        <v>0.023076822595070795</v>
      </c>
    </row>
    <row r="116" spans="1:6" ht="15">
      <c r="A116" s="57">
        <v>13</v>
      </c>
      <c r="B116" s="58" t="s">
        <v>17</v>
      </c>
      <c r="C116" s="58" t="s">
        <v>25</v>
      </c>
      <c r="D116" s="58">
        <v>24</v>
      </c>
      <c r="E116" s="59">
        <v>240</v>
      </c>
      <c r="F116" s="60">
        <f t="shared" si="3"/>
        <v>0.012880087029806956</v>
      </c>
    </row>
    <row r="117" spans="1:6" ht="15">
      <c r="A117" s="57">
        <v>14</v>
      </c>
      <c r="B117" s="58" t="s">
        <v>63</v>
      </c>
      <c r="C117" s="58" t="s">
        <v>64</v>
      </c>
      <c r="D117" s="58">
        <v>100</v>
      </c>
      <c r="E117" s="59">
        <v>66.4880137</v>
      </c>
      <c r="F117" s="60">
        <f t="shared" si="3"/>
        <v>0.0035682141787291544</v>
      </c>
    </row>
    <row r="118" spans="1:6" ht="15">
      <c r="A118" s="57">
        <v>15</v>
      </c>
      <c r="B118" s="58" t="s">
        <v>26</v>
      </c>
      <c r="C118" s="58" t="s">
        <v>27</v>
      </c>
      <c r="D118" s="58">
        <v>24</v>
      </c>
      <c r="E118" s="59">
        <v>60.0000034</v>
      </c>
      <c r="F118" s="60">
        <f t="shared" si="3"/>
        <v>0.003220021939919638</v>
      </c>
    </row>
    <row r="119" spans="1:6" ht="15">
      <c r="A119" s="61"/>
      <c r="B119" s="62" t="s">
        <v>43</v>
      </c>
      <c r="C119" s="62"/>
      <c r="D119" s="62"/>
      <c r="E119" s="63">
        <f>SUM(E102:E118)</f>
        <v>16463.3700507</v>
      </c>
      <c r="F119" s="64">
        <f>SUM(F102:F118)</f>
        <v>0.8835401627372221</v>
      </c>
    </row>
    <row r="120" spans="1:6" ht="15">
      <c r="A120" s="52"/>
      <c r="B120" s="52" t="s">
        <v>121</v>
      </c>
      <c r="C120" s="65"/>
      <c r="D120" s="54"/>
      <c r="E120" s="55">
        <f>E121-E119</f>
        <v>2170.044416500001</v>
      </c>
      <c r="F120" s="60">
        <f t="shared" si="3"/>
        <v>0.11645983726277775</v>
      </c>
    </row>
    <row r="121" spans="1:6" ht="15">
      <c r="A121" s="61"/>
      <c r="B121" s="62" t="s">
        <v>43</v>
      </c>
      <c r="C121" s="62"/>
      <c r="D121" s="62"/>
      <c r="E121" s="63">
        <v>18633.4144672</v>
      </c>
      <c r="F121" s="66">
        <v>1</v>
      </c>
    </row>
    <row r="122" spans="1:6" ht="15">
      <c r="A122" s="52"/>
      <c r="B122" s="67"/>
      <c r="C122" s="52"/>
      <c r="D122" s="54"/>
      <c r="E122" s="52"/>
      <c r="F122" s="68"/>
    </row>
  </sheetData>
  <sheetProtection/>
  <mergeCells count="26">
    <mergeCell ref="A5:F5"/>
    <mergeCell ref="A7:F7"/>
    <mergeCell ref="A9:F9"/>
    <mergeCell ref="A10:A11"/>
    <mergeCell ref="B10:B11"/>
    <mergeCell ref="C10:C11"/>
    <mergeCell ref="D10:D11"/>
    <mergeCell ref="F10:F11"/>
    <mergeCell ref="A38:F38"/>
    <mergeCell ref="A39:A40"/>
    <mergeCell ref="B39:B40"/>
    <mergeCell ref="C39:C40"/>
    <mergeCell ref="D39:D40"/>
    <mergeCell ref="F39:F40"/>
    <mergeCell ref="A70:F70"/>
    <mergeCell ref="A71:A72"/>
    <mergeCell ref="B71:B72"/>
    <mergeCell ref="C71:C72"/>
    <mergeCell ref="D71:D72"/>
    <mergeCell ref="F71:F72"/>
    <mergeCell ref="A98:F98"/>
    <mergeCell ref="A99:A100"/>
    <mergeCell ref="B99:B100"/>
    <mergeCell ref="C99:C100"/>
    <mergeCell ref="D99:D100"/>
    <mergeCell ref="F99:F100"/>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5:F98"/>
  <sheetViews>
    <sheetView zoomScalePageLayoutView="0" workbookViewId="0" topLeftCell="A1">
      <selection activeCell="A2" sqref="A2"/>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87" t="s">
        <v>112</v>
      </c>
      <c r="B5" s="187"/>
      <c r="C5" s="187"/>
      <c r="D5" s="187"/>
      <c r="E5" s="187"/>
      <c r="F5" s="187"/>
    </row>
    <row r="6" spans="1:6" ht="15.75" customHeight="1">
      <c r="A6" s="49"/>
      <c r="B6" s="49"/>
      <c r="C6" s="49"/>
      <c r="D6" s="49"/>
      <c r="E6" s="49"/>
      <c r="F6" s="49"/>
    </row>
    <row r="7" spans="1:6" ht="15.75" customHeight="1">
      <c r="A7" s="188" t="s">
        <v>122</v>
      </c>
      <c r="B7" s="188"/>
      <c r="C7" s="188"/>
      <c r="D7" s="188"/>
      <c r="E7" s="188"/>
      <c r="F7" s="188"/>
    </row>
    <row r="8" spans="1:6" ht="15.75" customHeight="1">
      <c r="A8" s="50"/>
      <c r="B8" s="50"/>
      <c r="C8" s="50"/>
      <c r="D8" s="50"/>
      <c r="E8" s="50"/>
      <c r="F8" s="50"/>
    </row>
    <row r="9" spans="1:6" ht="15">
      <c r="A9" s="178" t="s">
        <v>101</v>
      </c>
      <c r="B9" s="179"/>
      <c r="C9" s="179"/>
      <c r="D9" s="179"/>
      <c r="E9" s="179"/>
      <c r="F9" s="180"/>
    </row>
    <row r="10" spans="1:6" ht="15">
      <c r="A10" s="181" t="s">
        <v>1</v>
      </c>
      <c r="B10" s="183" t="s">
        <v>114</v>
      </c>
      <c r="C10" s="183" t="s">
        <v>4</v>
      </c>
      <c r="D10" s="183" t="s">
        <v>5</v>
      </c>
      <c r="E10" s="51" t="s">
        <v>115</v>
      </c>
      <c r="F10" s="185" t="s">
        <v>116</v>
      </c>
    </row>
    <row r="11" spans="1:6" ht="15">
      <c r="A11" s="182"/>
      <c r="B11" s="184"/>
      <c r="C11" s="184"/>
      <c r="D11" s="184"/>
      <c r="E11" s="51" t="s">
        <v>117</v>
      </c>
      <c r="F11" s="186"/>
    </row>
    <row r="12" spans="1:6" ht="15">
      <c r="A12" s="52"/>
      <c r="B12" s="53" t="s">
        <v>118</v>
      </c>
      <c r="C12" s="52"/>
      <c r="D12" s="54"/>
      <c r="E12" s="55"/>
      <c r="F12" s="56"/>
    </row>
    <row r="13" spans="1:6" ht="15">
      <c r="A13" s="57">
        <v>1</v>
      </c>
      <c r="B13" s="58" t="s">
        <v>33</v>
      </c>
      <c r="C13" s="58" t="s">
        <v>35</v>
      </c>
      <c r="D13" s="58">
        <v>79</v>
      </c>
      <c r="E13" s="59">
        <v>385.6215472</v>
      </c>
      <c r="F13" s="60">
        <f>E13/$E$37</f>
        <v>0.02727125565685277</v>
      </c>
    </row>
    <row r="14" spans="1:6" ht="15">
      <c r="A14" s="57">
        <v>2</v>
      </c>
      <c r="B14" s="58" t="s">
        <v>39</v>
      </c>
      <c r="C14" s="58" t="s">
        <v>40</v>
      </c>
      <c r="D14" s="58">
        <v>41</v>
      </c>
      <c r="E14" s="11">
        <v>201.7739689</v>
      </c>
      <c r="F14" s="60">
        <f aca="true" t="shared" si="0" ref="F14:F34">E14/$E$37</f>
        <v>0.014269507320647357</v>
      </c>
    </row>
    <row r="15" spans="1:6" ht="15">
      <c r="A15" s="57">
        <v>3</v>
      </c>
      <c r="B15" s="58" t="s">
        <v>36</v>
      </c>
      <c r="C15" s="58" t="s">
        <v>38</v>
      </c>
      <c r="D15" s="58">
        <v>38</v>
      </c>
      <c r="E15" s="11">
        <v>186.8207014</v>
      </c>
      <c r="F15" s="60">
        <f t="shared" si="0"/>
        <v>0.013212008371590166</v>
      </c>
    </row>
    <row r="16" spans="1:6" ht="15">
      <c r="A16" s="57">
        <v>4</v>
      </c>
      <c r="B16" s="58" t="s">
        <v>41</v>
      </c>
      <c r="C16" s="58" t="s">
        <v>42</v>
      </c>
      <c r="D16" s="58">
        <v>37</v>
      </c>
      <c r="E16" s="11">
        <v>181.3778557</v>
      </c>
      <c r="F16" s="60">
        <f t="shared" si="0"/>
        <v>0.012827088914512945</v>
      </c>
    </row>
    <row r="17" spans="1:6" ht="15">
      <c r="A17" s="52"/>
      <c r="B17" s="53" t="s">
        <v>119</v>
      </c>
      <c r="C17" s="52"/>
      <c r="D17" s="54"/>
      <c r="E17" s="55"/>
      <c r="F17" s="56"/>
    </row>
    <row r="18" spans="1:6" ht="15">
      <c r="A18" s="57">
        <v>5</v>
      </c>
      <c r="B18" s="58" t="s">
        <v>10</v>
      </c>
      <c r="C18" s="58" t="s">
        <v>50</v>
      </c>
      <c r="D18" s="58">
        <v>338</v>
      </c>
      <c r="E18" s="59">
        <v>4279.2774883</v>
      </c>
      <c r="F18" s="60">
        <f t="shared" si="0"/>
        <v>0.30263161189361076</v>
      </c>
    </row>
    <row r="19" spans="1:6" ht="15">
      <c r="A19" s="57">
        <v>6</v>
      </c>
      <c r="B19" s="58" t="s">
        <v>12</v>
      </c>
      <c r="C19" s="58" t="s">
        <v>59</v>
      </c>
      <c r="D19" s="58">
        <v>250</v>
      </c>
      <c r="E19" s="59">
        <v>2500.0000001</v>
      </c>
      <c r="F19" s="60">
        <f t="shared" si="0"/>
        <v>0.1768006472664737</v>
      </c>
    </row>
    <row r="20" spans="1:6" ht="15">
      <c r="A20" s="52"/>
      <c r="B20" s="53" t="s">
        <v>120</v>
      </c>
      <c r="C20" s="52"/>
      <c r="D20" s="54"/>
      <c r="E20" s="55"/>
      <c r="F20" s="56"/>
    </row>
    <row r="21" spans="1:6" ht="15">
      <c r="A21" s="57">
        <v>7</v>
      </c>
      <c r="B21" s="58" t="s">
        <v>23</v>
      </c>
      <c r="C21" s="58" t="s">
        <v>24</v>
      </c>
      <c r="D21" s="58">
        <v>334</v>
      </c>
      <c r="E21" s="59">
        <v>1615.7747251</v>
      </c>
      <c r="F21" s="60">
        <f t="shared" si="0"/>
        <v>0.11426800688922475</v>
      </c>
    </row>
    <row r="22" spans="1:6" ht="15">
      <c r="A22" s="57">
        <v>8</v>
      </c>
      <c r="B22" s="58" t="s">
        <v>52</v>
      </c>
      <c r="C22" s="58" t="s">
        <v>60</v>
      </c>
      <c r="D22" s="58">
        <v>90</v>
      </c>
      <c r="E22" s="59">
        <v>900.0000025</v>
      </c>
      <c r="F22" s="60">
        <f t="shared" si="0"/>
        <v>0.06364823319018527</v>
      </c>
    </row>
    <row r="23" spans="1:6" ht="15">
      <c r="A23" s="57">
        <v>9</v>
      </c>
      <c r="B23" s="58" t="s">
        <v>21</v>
      </c>
      <c r="C23" s="58" t="s">
        <v>22</v>
      </c>
      <c r="D23" s="58">
        <v>228</v>
      </c>
      <c r="E23" s="59">
        <v>570</v>
      </c>
      <c r="F23" s="60">
        <f t="shared" si="0"/>
        <v>0.04031054757514359</v>
      </c>
    </row>
    <row r="24" spans="1:6" ht="15">
      <c r="A24" s="57">
        <v>10</v>
      </c>
      <c r="B24" s="58" t="s">
        <v>61</v>
      </c>
      <c r="C24" s="58" t="s">
        <v>62</v>
      </c>
      <c r="D24" s="58">
        <v>24</v>
      </c>
      <c r="E24" s="59">
        <v>240</v>
      </c>
      <c r="F24" s="60">
        <f t="shared" si="0"/>
        <v>0.016972862136902564</v>
      </c>
    </row>
    <row r="25" spans="1:6" ht="15">
      <c r="A25" s="57">
        <v>11</v>
      </c>
      <c r="B25" s="58" t="s">
        <v>54</v>
      </c>
      <c r="C25" s="58" t="s">
        <v>55</v>
      </c>
      <c r="D25" s="58">
        <v>16000</v>
      </c>
      <c r="E25" s="59">
        <v>160</v>
      </c>
      <c r="F25" s="60">
        <f t="shared" si="0"/>
        <v>0.01131524142460171</v>
      </c>
    </row>
    <row r="26" spans="1:6" ht="15">
      <c r="A26" s="57">
        <v>12</v>
      </c>
      <c r="B26" s="58" t="s">
        <v>63</v>
      </c>
      <c r="C26" s="58" t="s">
        <v>64</v>
      </c>
      <c r="D26" s="58">
        <v>200</v>
      </c>
      <c r="E26" s="59">
        <v>117.4999974</v>
      </c>
      <c r="F26" s="60">
        <f t="shared" si="0"/>
        <v>0.008309630237319206</v>
      </c>
    </row>
    <row r="27" spans="1:6" ht="15">
      <c r="A27" s="57">
        <v>13</v>
      </c>
      <c r="B27" s="58" t="s">
        <v>17</v>
      </c>
      <c r="C27" s="58" t="s">
        <v>31</v>
      </c>
      <c r="D27" s="58">
        <v>11</v>
      </c>
      <c r="E27" s="59">
        <v>110</v>
      </c>
      <c r="F27" s="60">
        <f t="shared" si="0"/>
        <v>0.0077792284794136754</v>
      </c>
    </row>
    <row r="28" spans="1:6" ht="15">
      <c r="A28" s="57">
        <v>14</v>
      </c>
      <c r="B28" s="58" t="s">
        <v>61</v>
      </c>
      <c r="C28" s="58" t="s">
        <v>65</v>
      </c>
      <c r="D28" s="58">
        <v>10</v>
      </c>
      <c r="E28" s="59">
        <v>100</v>
      </c>
      <c r="F28" s="60">
        <f t="shared" si="0"/>
        <v>0.007072025890376068</v>
      </c>
    </row>
    <row r="29" spans="1:6" ht="15">
      <c r="A29" s="57">
        <v>15</v>
      </c>
      <c r="B29" s="58" t="s">
        <v>54</v>
      </c>
      <c r="C29" s="58" t="s">
        <v>56</v>
      </c>
      <c r="D29" s="58">
        <v>10000</v>
      </c>
      <c r="E29" s="59">
        <v>100</v>
      </c>
      <c r="F29" s="60">
        <f t="shared" si="0"/>
        <v>0.007072025890376068</v>
      </c>
    </row>
    <row r="30" spans="1:6" ht="15">
      <c r="A30" s="57">
        <v>16</v>
      </c>
      <c r="B30" s="58" t="s">
        <v>17</v>
      </c>
      <c r="C30" s="58" t="s">
        <v>28</v>
      </c>
      <c r="D30" s="58">
        <v>8</v>
      </c>
      <c r="E30" s="59">
        <v>80</v>
      </c>
      <c r="F30" s="60">
        <f t="shared" si="0"/>
        <v>0.005657620712300855</v>
      </c>
    </row>
    <row r="31" spans="1:6" ht="15">
      <c r="A31" s="57">
        <v>17</v>
      </c>
      <c r="B31" s="58" t="s">
        <v>17</v>
      </c>
      <c r="C31" s="58" t="s">
        <v>25</v>
      </c>
      <c r="D31" s="58">
        <v>8</v>
      </c>
      <c r="E31" s="59">
        <v>80</v>
      </c>
      <c r="F31" s="60">
        <f t="shared" si="0"/>
        <v>0.005657620712300855</v>
      </c>
    </row>
    <row r="32" spans="1:6" ht="15">
      <c r="A32" s="57">
        <v>18</v>
      </c>
      <c r="B32" s="58" t="s">
        <v>26</v>
      </c>
      <c r="C32" s="58" t="s">
        <v>27</v>
      </c>
      <c r="D32" s="58">
        <v>18</v>
      </c>
      <c r="E32" s="59">
        <v>44.9999951</v>
      </c>
      <c r="F32" s="60">
        <f t="shared" si="0"/>
        <v>0.003182411304139962</v>
      </c>
    </row>
    <row r="33" spans="1:6" ht="15">
      <c r="A33" s="57">
        <v>19</v>
      </c>
      <c r="B33" s="58" t="s">
        <v>19</v>
      </c>
      <c r="C33" s="58" t="s">
        <v>20</v>
      </c>
      <c r="D33" s="58">
        <v>7</v>
      </c>
      <c r="E33" s="59">
        <v>30.6055771</v>
      </c>
      <c r="F33" s="60">
        <f t="shared" si="0"/>
        <v>0.002164434336411009</v>
      </c>
    </row>
    <row r="34" spans="1:6" ht="15">
      <c r="A34" s="57">
        <v>20</v>
      </c>
      <c r="B34" s="58" t="s">
        <v>23</v>
      </c>
      <c r="C34" s="58" t="s">
        <v>32</v>
      </c>
      <c r="D34" s="58">
        <v>5</v>
      </c>
      <c r="E34" s="59">
        <v>24.1277327</v>
      </c>
      <c r="F34" s="60">
        <f t="shared" si="0"/>
        <v>0.0017063195033047327</v>
      </c>
    </row>
    <row r="35" spans="1:6" ht="15">
      <c r="A35" s="61"/>
      <c r="B35" s="62" t="s">
        <v>43</v>
      </c>
      <c r="C35" s="62"/>
      <c r="D35" s="62"/>
      <c r="E35" s="63">
        <f>SUM(E13:E34)</f>
        <v>11907.879591500003</v>
      </c>
      <c r="F35" s="64">
        <f>SUM(F13:F34)</f>
        <v>0.8421283277056879</v>
      </c>
    </row>
    <row r="36" spans="1:6" ht="15">
      <c r="A36" s="52"/>
      <c r="B36" s="52" t="s">
        <v>121</v>
      </c>
      <c r="C36" s="65"/>
      <c r="D36" s="54"/>
      <c r="E36" s="55">
        <f>E37-E35</f>
        <v>2232.340134799997</v>
      </c>
      <c r="F36" s="56">
        <f>E36/E37</f>
        <v>0.15787167229431182</v>
      </c>
    </row>
    <row r="37" spans="1:6" ht="15">
      <c r="A37" s="61"/>
      <c r="B37" s="62" t="s">
        <v>43</v>
      </c>
      <c r="C37" s="62"/>
      <c r="D37" s="62"/>
      <c r="E37" s="63">
        <v>14140.2197263</v>
      </c>
      <c r="F37" s="66">
        <v>1</v>
      </c>
    </row>
    <row r="38" spans="1:6" ht="15">
      <c r="A38" s="52"/>
      <c r="B38" s="67" t="s">
        <v>123</v>
      </c>
      <c r="C38" s="52"/>
      <c r="D38" s="54"/>
      <c r="E38" s="52"/>
      <c r="F38" s="68">
        <v>506250000</v>
      </c>
    </row>
    <row r="39" spans="1:6" ht="15">
      <c r="A39" s="69"/>
      <c r="B39" s="69"/>
      <c r="C39" s="69"/>
      <c r="D39" s="69"/>
      <c r="E39" s="69"/>
      <c r="F39" s="69"/>
    </row>
    <row r="40" spans="1:6" ht="15">
      <c r="A40" s="178" t="s">
        <v>102</v>
      </c>
      <c r="B40" s="179"/>
      <c r="C40" s="179"/>
      <c r="D40" s="179"/>
      <c r="E40" s="179"/>
      <c r="F40" s="180"/>
    </row>
    <row r="41" spans="1:6" ht="15">
      <c r="A41" s="181" t="s">
        <v>1</v>
      </c>
      <c r="B41" s="183" t="s">
        <v>114</v>
      </c>
      <c r="C41" s="183" t="s">
        <v>4</v>
      </c>
      <c r="D41" s="183" t="s">
        <v>5</v>
      </c>
      <c r="E41" s="51" t="s">
        <v>115</v>
      </c>
      <c r="F41" s="185" t="s">
        <v>116</v>
      </c>
    </row>
    <row r="42" spans="1:6" ht="15">
      <c r="A42" s="182"/>
      <c r="B42" s="184"/>
      <c r="C42" s="184"/>
      <c r="D42" s="184"/>
      <c r="E42" s="51" t="s">
        <v>117</v>
      </c>
      <c r="F42" s="186"/>
    </row>
    <row r="43" spans="1:6" ht="15">
      <c r="A43" s="52"/>
      <c r="B43" s="53" t="s">
        <v>118</v>
      </c>
      <c r="C43" s="52"/>
      <c r="D43" s="54"/>
      <c r="E43" s="55"/>
      <c r="F43" s="56"/>
    </row>
    <row r="44" spans="1:6" ht="15">
      <c r="A44" s="57">
        <v>1</v>
      </c>
      <c r="B44" s="58" t="s">
        <v>33</v>
      </c>
      <c r="C44" s="58" t="s">
        <v>35</v>
      </c>
      <c r="D44" s="58">
        <v>160</v>
      </c>
      <c r="E44" s="59">
        <v>781.0056652</v>
      </c>
      <c r="F44" s="21">
        <f>E44/$E$70*100</f>
        <v>3.276532937329141</v>
      </c>
    </row>
    <row r="45" spans="1:6" ht="15">
      <c r="A45" s="57">
        <v>2</v>
      </c>
      <c r="B45" s="58" t="s">
        <v>39</v>
      </c>
      <c r="C45" s="58" t="s">
        <v>40</v>
      </c>
      <c r="D45" s="58">
        <v>80</v>
      </c>
      <c r="E45" s="59">
        <v>393.705305</v>
      </c>
      <c r="F45" s="21">
        <f aca="true" t="shared" si="1" ref="F45:F67">E45/$E$70*100</f>
        <v>1.6517017185827647</v>
      </c>
    </row>
    <row r="46" spans="1:6" ht="15">
      <c r="A46" s="57">
        <v>3</v>
      </c>
      <c r="B46" s="58" t="s">
        <v>41</v>
      </c>
      <c r="C46" s="58" t="s">
        <v>42</v>
      </c>
      <c r="D46" s="58">
        <v>80</v>
      </c>
      <c r="E46" s="59">
        <v>392.1683366</v>
      </c>
      <c r="F46" s="21">
        <f t="shared" si="1"/>
        <v>1.6452537146685493</v>
      </c>
    </row>
    <row r="47" spans="1:6" ht="15">
      <c r="A47" s="57">
        <v>4</v>
      </c>
      <c r="B47" s="58" t="s">
        <v>36</v>
      </c>
      <c r="C47" s="58" t="s">
        <v>38</v>
      </c>
      <c r="D47" s="58">
        <v>78</v>
      </c>
      <c r="E47" s="59">
        <v>383.4740712</v>
      </c>
      <c r="F47" s="21">
        <f t="shared" si="1"/>
        <v>1.6087788871246467</v>
      </c>
    </row>
    <row r="48" spans="1:6" ht="15">
      <c r="A48" s="52"/>
      <c r="B48" s="53" t="s">
        <v>119</v>
      </c>
      <c r="C48" s="52"/>
      <c r="D48" s="54"/>
      <c r="E48" s="55"/>
      <c r="F48" s="56"/>
    </row>
    <row r="49" spans="1:6" ht="15">
      <c r="A49" s="57">
        <v>5</v>
      </c>
      <c r="B49" s="58" t="s">
        <v>10</v>
      </c>
      <c r="C49" s="58" t="s">
        <v>50</v>
      </c>
      <c r="D49" s="58">
        <v>206</v>
      </c>
      <c r="E49" s="59">
        <v>2608.0803627</v>
      </c>
      <c r="F49" s="21">
        <f t="shared" si="1"/>
        <v>10.941612324155882</v>
      </c>
    </row>
    <row r="50" spans="1:6" ht="15">
      <c r="A50" s="57">
        <v>6</v>
      </c>
      <c r="B50" s="58" t="s">
        <v>12</v>
      </c>
      <c r="C50" s="58" t="s">
        <v>66</v>
      </c>
      <c r="D50" s="58">
        <v>250</v>
      </c>
      <c r="E50" s="59">
        <v>2500.0000001</v>
      </c>
      <c r="F50" s="21">
        <f t="shared" si="1"/>
        <v>10.48818556463719</v>
      </c>
    </row>
    <row r="51" spans="1:6" ht="15">
      <c r="A51" s="57">
        <v>7</v>
      </c>
      <c r="B51" s="58" t="s">
        <v>8</v>
      </c>
      <c r="C51" s="58" t="s">
        <v>9</v>
      </c>
      <c r="D51" s="58">
        <v>17</v>
      </c>
      <c r="E51" s="59">
        <v>215.7251965</v>
      </c>
      <c r="F51" s="21">
        <f t="shared" si="1"/>
        <v>0.9050263567077275</v>
      </c>
    </row>
    <row r="52" spans="1:6" ht="15">
      <c r="A52" s="52"/>
      <c r="B52" s="53" t="s">
        <v>120</v>
      </c>
      <c r="C52" s="52"/>
      <c r="D52" s="54"/>
      <c r="E52" s="55"/>
      <c r="F52" s="21"/>
    </row>
    <row r="53" spans="1:6" ht="15">
      <c r="A53" s="57">
        <v>8</v>
      </c>
      <c r="B53" s="58" t="s">
        <v>54</v>
      </c>
      <c r="C53" s="58" t="s">
        <v>55</v>
      </c>
      <c r="D53" s="58">
        <v>512000</v>
      </c>
      <c r="E53" s="59">
        <v>5120</v>
      </c>
      <c r="F53" s="21">
        <f t="shared" si="1"/>
        <v>21.479804035517773</v>
      </c>
    </row>
    <row r="54" spans="1:6" ht="15">
      <c r="A54" s="57">
        <v>9</v>
      </c>
      <c r="B54" s="58" t="s">
        <v>29</v>
      </c>
      <c r="C54" s="58" t="s">
        <v>30</v>
      </c>
      <c r="D54" s="58">
        <v>262113</v>
      </c>
      <c r="E54" s="59">
        <v>2621.1299955</v>
      </c>
      <c r="F54" s="21">
        <f t="shared" si="1"/>
        <v>10.996359112296403</v>
      </c>
    </row>
    <row r="55" spans="1:6" ht="15">
      <c r="A55" s="57">
        <v>10</v>
      </c>
      <c r="B55" s="58" t="s">
        <v>54</v>
      </c>
      <c r="C55" s="58" t="s">
        <v>56</v>
      </c>
      <c r="D55" s="58">
        <v>105000</v>
      </c>
      <c r="E55" s="59">
        <v>1050</v>
      </c>
      <c r="F55" s="21">
        <f t="shared" si="1"/>
        <v>4.405037936971419</v>
      </c>
    </row>
    <row r="56" spans="1:6" ht="15">
      <c r="A56" s="57">
        <v>11</v>
      </c>
      <c r="B56" s="58" t="s">
        <v>63</v>
      </c>
      <c r="C56" s="58" t="s">
        <v>64</v>
      </c>
      <c r="D56" s="58">
        <v>1300</v>
      </c>
      <c r="E56" s="59">
        <v>864.3441781</v>
      </c>
      <c r="F56" s="21">
        <f t="shared" si="1"/>
        <v>3.6261608525056</v>
      </c>
    </row>
    <row r="57" spans="1:6" ht="15">
      <c r="A57" s="57">
        <v>12</v>
      </c>
      <c r="B57" s="58" t="s">
        <v>57</v>
      </c>
      <c r="C57" s="58" t="s">
        <v>67</v>
      </c>
      <c r="D57" s="58">
        <v>84</v>
      </c>
      <c r="E57" s="59">
        <v>838.90554</v>
      </c>
      <c r="F57" s="21">
        <f t="shared" si="1"/>
        <v>3.5194387897480888</v>
      </c>
    </row>
    <row r="58" spans="1:6" ht="15">
      <c r="A58" s="57">
        <v>13</v>
      </c>
      <c r="B58" s="58" t="s">
        <v>17</v>
      </c>
      <c r="C58" s="58" t="s">
        <v>31</v>
      </c>
      <c r="D58" s="58">
        <v>40</v>
      </c>
      <c r="E58" s="59">
        <v>400</v>
      </c>
      <c r="F58" s="21">
        <f t="shared" si="1"/>
        <v>1.678109690274826</v>
      </c>
    </row>
    <row r="59" spans="1:6" ht="15">
      <c r="A59" s="57">
        <v>14</v>
      </c>
      <c r="B59" s="58" t="s">
        <v>21</v>
      </c>
      <c r="C59" s="58" t="s">
        <v>22</v>
      </c>
      <c r="D59" s="58">
        <v>146</v>
      </c>
      <c r="E59" s="59">
        <v>365</v>
      </c>
      <c r="F59" s="21">
        <f t="shared" si="1"/>
        <v>1.5312750923757787</v>
      </c>
    </row>
    <row r="60" spans="1:6" ht="15">
      <c r="A60" s="57">
        <v>15</v>
      </c>
      <c r="B60" s="58" t="s">
        <v>23</v>
      </c>
      <c r="C60" s="58" t="s">
        <v>24</v>
      </c>
      <c r="D60" s="58">
        <v>68</v>
      </c>
      <c r="E60" s="59">
        <v>329.1021323</v>
      </c>
      <c r="F60" s="21">
        <f t="shared" si="1"/>
        <v>1.3806736932568444</v>
      </c>
    </row>
    <row r="61" spans="1:6" ht="15">
      <c r="A61" s="57">
        <v>16</v>
      </c>
      <c r="B61" s="58" t="s">
        <v>23</v>
      </c>
      <c r="C61" s="58" t="s">
        <v>32</v>
      </c>
      <c r="D61" s="58">
        <v>60</v>
      </c>
      <c r="E61" s="59">
        <v>289.6593934</v>
      </c>
      <c r="F61" s="21">
        <f t="shared" si="1"/>
        <v>1.21520058735917</v>
      </c>
    </row>
    <row r="62" spans="1:6" ht="15">
      <c r="A62" s="57">
        <v>17</v>
      </c>
      <c r="B62" s="58" t="s">
        <v>26</v>
      </c>
      <c r="C62" s="58" t="s">
        <v>27</v>
      </c>
      <c r="D62" s="58">
        <v>97</v>
      </c>
      <c r="E62" s="59">
        <v>242.5000034</v>
      </c>
      <c r="F62" s="21">
        <f t="shared" si="1"/>
        <v>1.0173540139930457</v>
      </c>
    </row>
    <row r="63" spans="1:6" ht="15">
      <c r="A63" s="57">
        <v>18</v>
      </c>
      <c r="B63" s="58" t="s">
        <v>61</v>
      </c>
      <c r="C63" s="58" t="s">
        <v>62</v>
      </c>
      <c r="D63" s="58">
        <v>24</v>
      </c>
      <c r="E63" s="59">
        <v>239.9999962</v>
      </c>
      <c r="F63" s="21">
        <f t="shared" si="1"/>
        <v>1.0068657982228537</v>
      </c>
    </row>
    <row r="64" spans="1:6" ht="15">
      <c r="A64" s="57">
        <v>19</v>
      </c>
      <c r="B64" s="58" t="s">
        <v>52</v>
      </c>
      <c r="C64" s="58" t="s">
        <v>68</v>
      </c>
      <c r="D64" s="58">
        <v>20</v>
      </c>
      <c r="E64" s="59">
        <v>200.0000005</v>
      </c>
      <c r="F64" s="21">
        <f t="shared" si="1"/>
        <v>0.8390548472350502</v>
      </c>
    </row>
    <row r="65" spans="1:6" ht="15">
      <c r="A65" s="57">
        <v>20</v>
      </c>
      <c r="B65" s="58" t="s">
        <v>17</v>
      </c>
      <c r="C65" s="58" t="s">
        <v>25</v>
      </c>
      <c r="D65" s="58">
        <v>16</v>
      </c>
      <c r="E65" s="59">
        <v>160</v>
      </c>
      <c r="F65" s="21">
        <f t="shared" si="1"/>
        <v>0.6712438761099304</v>
      </c>
    </row>
    <row r="66" spans="1:6" ht="15">
      <c r="A66" s="57">
        <v>21</v>
      </c>
      <c r="B66" s="58" t="s">
        <v>17</v>
      </c>
      <c r="C66" s="58" t="s">
        <v>18</v>
      </c>
      <c r="D66" s="58">
        <v>10</v>
      </c>
      <c r="E66" s="59">
        <v>100</v>
      </c>
      <c r="F66" s="21">
        <f t="shared" si="1"/>
        <v>0.4195274225687065</v>
      </c>
    </row>
    <row r="67" spans="1:6" ht="15">
      <c r="A67" s="57">
        <v>22</v>
      </c>
      <c r="B67" s="58" t="s">
        <v>19</v>
      </c>
      <c r="C67" s="58" t="s">
        <v>20</v>
      </c>
      <c r="D67" s="58">
        <v>20</v>
      </c>
      <c r="E67" s="59">
        <v>87.444503</v>
      </c>
      <c r="F67" s="21">
        <f t="shared" si="1"/>
        <v>0.36685366961391525</v>
      </c>
    </row>
    <row r="68" spans="1:6" ht="15">
      <c r="A68" s="61"/>
      <c r="B68" s="62" t="s">
        <v>43</v>
      </c>
      <c r="C68" s="62"/>
      <c r="D68" s="62"/>
      <c r="E68" s="63">
        <f>SUM(E44:E67)</f>
        <v>20182.244679699998</v>
      </c>
      <c r="F68" s="64">
        <f>SUM(F44:F67)/100</f>
        <v>0.8467005092125529</v>
      </c>
    </row>
    <row r="69" spans="1:6" ht="15">
      <c r="A69" s="52"/>
      <c r="B69" s="52" t="s">
        <v>121</v>
      </c>
      <c r="C69" s="65"/>
      <c r="D69" s="54"/>
      <c r="E69" s="55">
        <f>E70-E68</f>
        <v>3654.0994114000023</v>
      </c>
      <c r="F69" s="56">
        <f>E69/$E$70</f>
        <v>0.15329949078744703</v>
      </c>
    </row>
    <row r="70" spans="1:6" ht="15">
      <c r="A70" s="61"/>
      <c r="B70" s="62" t="s">
        <v>43</v>
      </c>
      <c r="C70" s="62"/>
      <c r="D70" s="62"/>
      <c r="E70" s="63">
        <v>23836.3440911</v>
      </c>
      <c r="F70" s="66">
        <v>1</v>
      </c>
    </row>
    <row r="71" spans="1:6" ht="15">
      <c r="A71" s="52"/>
      <c r="B71" s="67" t="s">
        <v>124</v>
      </c>
      <c r="C71" s="52"/>
      <c r="D71" s="54"/>
      <c r="E71" s="52"/>
      <c r="F71" s="68">
        <v>675000000</v>
      </c>
    </row>
    <row r="72" spans="1:6" ht="15">
      <c r="A72" s="69"/>
      <c r="B72" s="69"/>
      <c r="C72" s="69"/>
      <c r="D72" s="69"/>
      <c r="E72" s="69"/>
      <c r="F72" s="69"/>
    </row>
    <row r="73" spans="1:6" ht="15">
      <c r="A73" s="178" t="s">
        <v>103</v>
      </c>
      <c r="B73" s="179"/>
      <c r="C73" s="179"/>
      <c r="D73" s="179"/>
      <c r="E73" s="179"/>
      <c r="F73" s="180"/>
    </row>
    <row r="74" spans="1:6" ht="15">
      <c r="A74" s="181" t="s">
        <v>1</v>
      </c>
      <c r="B74" s="183" t="s">
        <v>114</v>
      </c>
      <c r="C74" s="183" t="s">
        <v>4</v>
      </c>
      <c r="D74" s="183" t="s">
        <v>5</v>
      </c>
      <c r="E74" s="51" t="s">
        <v>115</v>
      </c>
      <c r="F74" s="185" t="s">
        <v>116</v>
      </c>
    </row>
    <row r="75" spans="1:6" ht="15">
      <c r="A75" s="182"/>
      <c r="B75" s="184"/>
      <c r="C75" s="184"/>
      <c r="D75" s="184"/>
      <c r="E75" s="51" t="s">
        <v>117</v>
      </c>
      <c r="F75" s="186"/>
    </row>
    <row r="76" spans="1:6" ht="15">
      <c r="A76" s="52"/>
      <c r="B76" s="53" t="s">
        <v>118</v>
      </c>
      <c r="C76" s="52"/>
      <c r="D76" s="54"/>
      <c r="E76" s="55"/>
      <c r="F76" s="56"/>
    </row>
    <row r="77" spans="1:6" ht="15">
      <c r="A77" s="57">
        <v>1</v>
      </c>
      <c r="B77" s="58" t="s">
        <v>33</v>
      </c>
      <c r="C77" s="58" t="s">
        <v>35</v>
      </c>
      <c r="D77" s="58">
        <v>50</v>
      </c>
      <c r="E77" s="59">
        <v>244.0642704</v>
      </c>
      <c r="F77" s="21">
        <v>1.22</v>
      </c>
    </row>
    <row r="78" spans="1:6" ht="15">
      <c r="A78" s="57">
        <v>2</v>
      </c>
      <c r="B78" s="58" t="s">
        <v>36</v>
      </c>
      <c r="C78" s="58" t="s">
        <v>38</v>
      </c>
      <c r="D78" s="58">
        <v>25</v>
      </c>
      <c r="E78" s="59">
        <v>122.9083562</v>
      </c>
      <c r="F78" s="21">
        <v>0.62</v>
      </c>
    </row>
    <row r="79" spans="1:6" ht="15">
      <c r="A79" s="57">
        <v>3</v>
      </c>
      <c r="B79" s="58" t="s">
        <v>41</v>
      </c>
      <c r="C79" s="58" t="s">
        <v>42</v>
      </c>
      <c r="D79" s="58">
        <v>25</v>
      </c>
      <c r="E79" s="59">
        <v>122.5526052</v>
      </c>
      <c r="F79" s="21">
        <v>0.61</v>
      </c>
    </row>
    <row r="80" spans="1:6" ht="15">
      <c r="A80" s="57">
        <v>4</v>
      </c>
      <c r="B80" s="58" t="s">
        <v>39</v>
      </c>
      <c r="C80" s="58" t="s">
        <v>40</v>
      </c>
      <c r="D80" s="58">
        <v>24</v>
      </c>
      <c r="E80" s="59">
        <v>118.1115933</v>
      </c>
      <c r="F80" s="21">
        <v>0.59</v>
      </c>
    </row>
    <row r="81" spans="1:6" ht="15">
      <c r="A81" s="52"/>
      <c r="B81" s="53" t="s">
        <v>119</v>
      </c>
      <c r="C81" s="52"/>
      <c r="D81" s="54"/>
      <c r="E81" s="55"/>
      <c r="F81" s="56"/>
    </row>
    <row r="82" spans="1:6" ht="15">
      <c r="A82" s="57">
        <v>5</v>
      </c>
      <c r="B82" s="58" t="s">
        <v>8</v>
      </c>
      <c r="C82" s="58" t="s">
        <v>9</v>
      </c>
      <c r="D82" s="58">
        <v>472</v>
      </c>
      <c r="E82" s="59">
        <v>5972.1869874</v>
      </c>
      <c r="F82" s="21">
        <v>29.96</v>
      </c>
    </row>
    <row r="83" spans="1:6" ht="15">
      <c r="A83" s="57">
        <v>6</v>
      </c>
      <c r="B83" s="58" t="s">
        <v>10</v>
      </c>
      <c r="C83" s="58" t="s">
        <v>50</v>
      </c>
      <c r="D83" s="58">
        <v>5</v>
      </c>
      <c r="E83" s="59">
        <v>63.3029214</v>
      </c>
      <c r="F83" s="21">
        <v>0.32</v>
      </c>
    </row>
    <row r="84" spans="1:6" ht="15">
      <c r="A84" s="52"/>
      <c r="B84" s="53" t="s">
        <v>120</v>
      </c>
      <c r="C84" s="52"/>
      <c r="D84" s="54"/>
      <c r="E84" s="55"/>
      <c r="F84" s="56"/>
    </row>
    <row r="85" spans="1:6" ht="15">
      <c r="A85" s="57">
        <v>7</v>
      </c>
      <c r="B85" s="58" t="s">
        <v>54</v>
      </c>
      <c r="C85" s="58" t="s">
        <v>55</v>
      </c>
      <c r="D85" s="58">
        <v>395000</v>
      </c>
      <c r="E85" s="59">
        <v>3950</v>
      </c>
      <c r="F85" s="21">
        <v>19.82</v>
      </c>
    </row>
    <row r="86" spans="1:6" ht="15">
      <c r="A86" s="57">
        <v>8</v>
      </c>
      <c r="B86" s="58" t="s">
        <v>57</v>
      </c>
      <c r="C86" s="58" t="s">
        <v>69</v>
      </c>
      <c r="D86" s="58">
        <v>365</v>
      </c>
      <c r="E86" s="59">
        <v>3650</v>
      </c>
      <c r="F86" s="21">
        <v>18.31</v>
      </c>
    </row>
    <row r="87" spans="1:6" ht="15">
      <c r="A87" s="57">
        <v>9</v>
      </c>
      <c r="B87" s="58" t="s">
        <v>52</v>
      </c>
      <c r="C87" s="58" t="s">
        <v>70</v>
      </c>
      <c r="D87" s="58">
        <v>280</v>
      </c>
      <c r="E87" s="59">
        <v>2799.9999977</v>
      </c>
      <c r="F87" s="21">
        <v>14.05</v>
      </c>
    </row>
    <row r="88" spans="1:6" ht="15">
      <c r="A88" s="57">
        <v>10</v>
      </c>
      <c r="B88" s="58" t="s">
        <v>17</v>
      </c>
      <c r="C88" s="58" t="s">
        <v>18</v>
      </c>
      <c r="D88" s="58">
        <v>88</v>
      </c>
      <c r="E88" s="59">
        <v>880</v>
      </c>
      <c r="F88" s="21">
        <v>4.41</v>
      </c>
    </row>
    <row r="89" spans="1:6" ht="15">
      <c r="A89" s="57">
        <v>11</v>
      </c>
      <c r="B89" s="58" t="s">
        <v>23</v>
      </c>
      <c r="C89" s="58" t="s">
        <v>32</v>
      </c>
      <c r="D89" s="58">
        <v>80</v>
      </c>
      <c r="E89" s="59">
        <v>386.4080572</v>
      </c>
      <c r="F89" s="21">
        <v>1.94</v>
      </c>
    </row>
    <row r="90" spans="1:6" ht="15">
      <c r="A90" s="57">
        <v>12</v>
      </c>
      <c r="B90" s="58" t="s">
        <v>17</v>
      </c>
      <c r="C90" s="58" t="s">
        <v>25</v>
      </c>
      <c r="D90" s="58">
        <v>8</v>
      </c>
      <c r="E90" s="59">
        <v>80</v>
      </c>
      <c r="F90" s="21">
        <v>0.4</v>
      </c>
    </row>
    <row r="91" spans="1:6" ht="15">
      <c r="A91" s="57">
        <v>13</v>
      </c>
      <c r="B91" s="58" t="s">
        <v>19</v>
      </c>
      <c r="C91" s="58" t="s">
        <v>20</v>
      </c>
      <c r="D91" s="58">
        <v>10</v>
      </c>
      <c r="E91" s="59">
        <v>43.7222515</v>
      </c>
      <c r="F91" s="21">
        <v>0.22</v>
      </c>
    </row>
    <row r="92" spans="1:6" ht="15">
      <c r="A92" s="57">
        <v>14</v>
      </c>
      <c r="B92" s="58" t="s">
        <v>26</v>
      </c>
      <c r="C92" s="58" t="s">
        <v>27</v>
      </c>
      <c r="D92" s="58">
        <v>10</v>
      </c>
      <c r="E92" s="59">
        <v>24.9999973</v>
      </c>
      <c r="F92" s="21">
        <v>0.13</v>
      </c>
    </row>
    <row r="93" spans="1:6" ht="15">
      <c r="A93" s="57">
        <v>15</v>
      </c>
      <c r="B93" s="58" t="s">
        <v>29</v>
      </c>
      <c r="C93" s="58" t="s">
        <v>30</v>
      </c>
      <c r="D93" s="58">
        <v>1844</v>
      </c>
      <c r="E93" s="59">
        <v>18.4399982</v>
      </c>
      <c r="F93" s="21">
        <v>0.09</v>
      </c>
    </row>
    <row r="94" spans="1:6" ht="15">
      <c r="A94" s="61"/>
      <c r="B94" s="62" t="s">
        <v>43</v>
      </c>
      <c r="C94" s="62"/>
      <c r="D94" s="62"/>
      <c r="E94" s="63">
        <f>SUM(E77:E93)</f>
        <v>18476.6970358</v>
      </c>
      <c r="F94" s="64">
        <f>SUM(F77:F93)/100</f>
        <v>0.9269</v>
      </c>
    </row>
    <row r="95" spans="1:6" ht="15">
      <c r="A95" s="52"/>
      <c r="B95" s="52" t="s">
        <v>121</v>
      </c>
      <c r="C95" s="65"/>
      <c r="D95" s="54"/>
      <c r="E95" s="55">
        <f>E96-E94</f>
        <v>1455.6087791999998</v>
      </c>
      <c r="F95" s="56">
        <v>0.0731</v>
      </c>
    </row>
    <row r="96" spans="1:6" ht="15">
      <c r="A96" s="61"/>
      <c r="B96" s="62" t="s">
        <v>43</v>
      </c>
      <c r="C96" s="62"/>
      <c r="D96" s="62"/>
      <c r="E96" s="63">
        <v>19932.305815</v>
      </c>
      <c r="F96" s="66">
        <v>1</v>
      </c>
    </row>
    <row r="97" spans="1:6" ht="15">
      <c r="A97" s="52"/>
      <c r="B97" s="67" t="s">
        <v>125</v>
      </c>
      <c r="C97" s="52"/>
      <c r="D97" s="54"/>
      <c r="E97" s="52"/>
      <c r="F97" s="68">
        <v>543750000</v>
      </c>
    </row>
    <row r="98" spans="1:6" ht="15">
      <c r="A98" s="69"/>
      <c r="B98" s="69"/>
      <c r="C98" s="69"/>
      <c r="D98" s="69"/>
      <c r="E98" s="69"/>
      <c r="F98" s="69"/>
    </row>
  </sheetData>
  <sheetProtection/>
  <mergeCells count="20">
    <mergeCell ref="A5:F5"/>
    <mergeCell ref="A7:F7"/>
    <mergeCell ref="A9:F9"/>
    <mergeCell ref="A10:A11"/>
    <mergeCell ref="B10:B11"/>
    <mergeCell ref="C10:C11"/>
    <mergeCell ref="D10:D11"/>
    <mergeCell ref="F10:F11"/>
    <mergeCell ref="A40:F40"/>
    <mergeCell ref="A41:A42"/>
    <mergeCell ref="B41:B42"/>
    <mergeCell ref="C41:C42"/>
    <mergeCell ref="D41:D42"/>
    <mergeCell ref="F41:F42"/>
    <mergeCell ref="A73:F73"/>
    <mergeCell ref="A74:A75"/>
    <mergeCell ref="B74:B75"/>
    <mergeCell ref="C74:C75"/>
    <mergeCell ref="D74:D75"/>
    <mergeCell ref="F74:F75"/>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D6" sqref="D6"/>
    </sheetView>
  </sheetViews>
  <sheetFormatPr defaultColWidth="9.140625" defaultRowHeight="15"/>
  <cols>
    <col min="1" max="1" width="39.140625" style="0" bestFit="1" customWidth="1"/>
  </cols>
  <sheetData>
    <row r="1" spans="1:2" ht="15">
      <c r="A1" t="s">
        <v>97</v>
      </c>
      <c r="B1" s="70" t="s">
        <v>98</v>
      </c>
    </row>
    <row r="2" spans="1:2" ht="15">
      <c r="A2" t="s">
        <v>99</v>
      </c>
      <c r="B2">
        <v>1.17</v>
      </c>
    </row>
    <row r="3" spans="1:2" ht="15">
      <c r="A3" t="s">
        <v>100</v>
      </c>
      <c r="B3">
        <v>1.17</v>
      </c>
    </row>
    <row r="4" spans="1:2" ht="15">
      <c r="A4" t="s">
        <v>101</v>
      </c>
      <c r="B4">
        <v>1.17</v>
      </c>
    </row>
    <row r="5" spans="1:2" ht="15">
      <c r="A5" t="s">
        <v>102</v>
      </c>
      <c r="B5">
        <v>1.17</v>
      </c>
    </row>
    <row r="6" spans="1:2" ht="15">
      <c r="A6" t="s">
        <v>103</v>
      </c>
      <c r="B6">
        <v>1.17</v>
      </c>
    </row>
    <row r="7" spans="1:2" ht="15">
      <c r="A7" t="s">
        <v>104</v>
      </c>
      <c r="B7">
        <v>1.17</v>
      </c>
    </row>
    <row r="8" spans="1:2" ht="15">
      <c r="A8" t="s">
        <v>105</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281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174" t="s">
        <v>89</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8</v>
      </c>
      <c r="C7" s="10" t="s">
        <v>73</v>
      </c>
      <c r="D7" s="10" t="s">
        <v>9</v>
      </c>
      <c r="E7" s="11">
        <v>619</v>
      </c>
      <c r="F7" s="11">
        <v>7854.9350966</v>
      </c>
      <c r="G7" s="21">
        <v>17.74</v>
      </c>
    </row>
    <row r="8" spans="1:8" ht="15">
      <c r="A8" s="8">
        <v>2</v>
      </c>
      <c r="B8" s="13" t="s">
        <v>14</v>
      </c>
      <c r="C8" s="10" t="s">
        <v>76</v>
      </c>
      <c r="D8" s="10" t="s">
        <v>49</v>
      </c>
      <c r="E8" s="11">
        <v>458496</v>
      </c>
      <c r="F8" s="11">
        <v>4584.96</v>
      </c>
      <c r="G8" s="21">
        <v>10.36</v>
      </c>
      <c r="H8" s="42"/>
    </row>
    <row r="9" spans="1:7" ht="15">
      <c r="A9" s="8">
        <v>3</v>
      </c>
      <c r="B9" s="13" t="s">
        <v>10</v>
      </c>
      <c r="C9" s="10" t="s">
        <v>74</v>
      </c>
      <c r="D9" s="10" t="s">
        <v>50</v>
      </c>
      <c r="E9" s="11">
        <v>299</v>
      </c>
      <c r="F9" s="11">
        <v>3785.5147012</v>
      </c>
      <c r="G9" s="21">
        <v>8.55</v>
      </c>
    </row>
    <row r="10" spans="1:7" ht="15">
      <c r="A10" s="8">
        <v>4</v>
      </c>
      <c r="B10" s="13" t="s">
        <v>12</v>
      </c>
      <c r="C10" s="10" t="s">
        <v>75</v>
      </c>
      <c r="D10" s="10" t="s">
        <v>51</v>
      </c>
      <c r="E10" s="11">
        <v>200</v>
      </c>
      <c r="F10" s="11">
        <v>2000.0000004</v>
      </c>
      <c r="G10" s="21">
        <v>4.52</v>
      </c>
    </row>
    <row r="11" spans="1:7" ht="15">
      <c r="A11" s="8"/>
      <c r="B11" s="13"/>
      <c r="C11" s="10"/>
      <c r="D11" s="10"/>
      <c r="E11" s="11"/>
      <c r="F11" s="11"/>
      <c r="G11" s="14"/>
    </row>
    <row r="12" spans="1:7" ht="15">
      <c r="A12" s="8"/>
      <c r="B12" s="9" t="s">
        <v>16</v>
      </c>
      <c r="C12" s="13"/>
      <c r="D12" s="13"/>
      <c r="E12" s="13"/>
      <c r="F12" s="13"/>
      <c r="G12" s="13"/>
    </row>
    <row r="13" spans="1:7" ht="15">
      <c r="A13" s="8">
        <v>5</v>
      </c>
      <c r="B13" s="13" t="s">
        <v>52</v>
      </c>
      <c r="C13" s="10" t="s">
        <v>81</v>
      </c>
      <c r="D13" s="10" t="s">
        <v>53</v>
      </c>
      <c r="E13" s="11">
        <v>650</v>
      </c>
      <c r="F13" s="11">
        <v>5799.9999971</v>
      </c>
      <c r="G13" s="21">
        <v>13.1</v>
      </c>
    </row>
    <row r="14" spans="1:7" ht="15">
      <c r="A14" s="8">
        <v>6</v>
      </c>
      <c r="B14" s="13" t="s">
        <v>54</v>
      </c>
      <c r="C14" s="10" t="s">
        <v>78</v>
      </c>
      <c r="D14" s="10" t="s">
        <v>55</v>
      </c>
      <c r="E14" s="11">
        <v>327000</v>
      </c>
      <c r="F14" s="11">
        <v>3270</v>
      </c>
      <c r="G14" s="21">
        <v>7.39</v>
      </c>
    </row>
    <row r="15" spans="1:7" ht="15">
      <c r="A15" s="8">
        <v>7</v>
      </c>
      <c r="B15" s="13" t="s">
        <v>23</v>
      </c>
      <c r="C15" s="10" t="s">
        <v>78</v>
      </c>
      <c r="D15" s="10" t="s">
        <v>24</v>
      </c>
      <c r="E15" s="11">
        <v>552</v>
      </c>
      <c r="F15" s="11">
        <v>2674.1782592</v>
      </c>
      <c r="G15" s="21">
        <v>6.04</v>
      </c>
    </row>
    <row r="16" spans="1:7" ht="15">
      <c r="A16" s="8">
        <v>8</v>
      </c>
      <c r="B16" s="13" t="s">
        <v>17</v>
      </c>
      <c r="C16" s="10" t="s">
        <v>77</v>
      </c>
      <c r="D16" s="10" t="s">
        <v>18</v>
      </c>
      <c r="E16" s="11">
        <v>261</v>
      </c>
      <c r="F16" s="11">
        <v>2610</v>
      </c>
      <c r="G16" s="21">
        <v>5.9</v>
      </c>
    </row>
    <row r="17" spans="1:7" ht="15">
      <c r="A17" s="8">
        <v>9</v>
      </c>
      <c r="B17" s="13" t="s">
        <v>19</v>
      </c>
      <c r="C17" s="10" t="s">
        <v>78</v>
      </c>
      <c r="D17" s="10" t="s">
        <v>20</v>
      </c>
      <c r="E17" s="11">
        <v>380</v>
      </c>
      <c r="F17" s="11">
        <v>1661.4456445</v>
      </c>
      <c r="G17" s="21">
        <v>3.75</v>
      </c>
    </row>
    <row r="18" spans="1:7" ht="15">
      <c r="A18" s="8">
        <v>10</v>
      </c>
      <c r="B18" s="13" t="s">
        <v>54</v>
      </c>
      <c r="C18" s="10" t="s">
        <v>78</v>
      </c>
      <c r="D18" s="10" t="s">
        <v>56</v>
      </c>
      <c r="E18" s="11">
        <v>130000</v>
      </c>
      <c r="F18" s="11">
        <v>1300</v>
      </c>
      <c r="G18" s="21">
        <v>2.94</v>
      </c>
    </row>
    <row r="19" spans="1:7" ht="15">
      <c r="A19" s="8">
        <v>11</v>
      </c>
      <c r="B19" s="13" t="s">
        <v>57</v>
      </c>
      <c r="C19" s="10" t="s">
        <v>82</v>
      </c>
      <c r="D19" s="10" t="s">
        <v>58</v>
      </c>
      <c r="E19" s="11">
        <v>120</v>
      </c>
      <c r="F19" s="11">
        <v>1198.43648</v>
      </c>
      <c r="G19" s="21">
        <v>2.71</v>
      </c>
    </row>
    <row r="20" spans="1:7" ht="15">
      <c r="A20" s="8">
        <v>12</v>
      </c>
      <c r="B20" s="13" t="s">
        <v>21</v>
      </c>
      <c r="C20" s="10" t="s">
        <v>78</v>
      </c>
      <c r="D20" s="10" t="s">
        <v>22</v>
      </c>
      <c r="E20" s="11">
        <v>286</v>
      </c>
      <c r="F20" s="11">
        <v>715</v>
      </c>
      <c r="G20" s="21">
        <v>1.62</v>
      </c>
    </row>
    <row r="21" spans="1:7" ht="15">
      <c r="A21" s="8">
        <v>13</v>
      </c>
      <c r="B21" s="13" t="s">
        <v>17</v>
      </c>
      <c r="C21" s="10" t="s">
        <v>77</v>
      </c>
      <c r="D21" s="10" t="s">
        <v>31</v>
      </c>
      <c r="E21" s="11">
        <v>47</v>
      </c>
      <c r="F21" s="11">
        <v>470</v>
      </c>
      <c r="G21" s="21">
        <v>1.06</v>
      </c>
    </row>
    <row r="22" spans="1:7" ht="26.25">
      <c r="A22" s="8">
        <v>14</v>
      </c>
      <c r="B22" s="13" t="s">
        <v>26</v>
      </c>
      <c r="C22" s="10" t="s">
        <v>79</v>
      </c>
      <c r="D22" s="10" t="s">
        <v>27</v>
      </c>
      <c r="E22" s="11">
        <v>173</v>
      </c>
      <c r="F22" s="11">
        <v>432.5000026</v>
      </c>
      <c r="G22" s="21">
        <v>0.98</v>
      </c>
    </row>
    <row r="23" spans="1:7" ht="15">
      <c r="A23" s="8">
        <v>15</v>
      </c>
      <c r="B23" s="13" t="s">
        <v>23</v>
      </c>
      <c r="C23" s="10" t="s">
        <v>78</v>
      </c>
      <c r="D23" s="10" t="s">
        <v>32</v>
      </c>
      <c r="E23" s="11">
        <v>85</v>
      </c>
      <c r="F23" s="11">
        <v>400.0820598</v>
      </c>
      <c r="G23" s="21">
        <v>0.9</v>
      </c>
    </row>
    <row r="24" spans="1:7" ht="15">
      <c r="A24" s="8">
        <v>16</v>
      </c>
      <c r="B24" s="13" t="s">
        <v>17</v>
      </c>
      <c r="C24" s="10" t="s">
        <v>77</v>
      </c>
      <c r="D24" s="10" t="s">
        <v>25</v>
      </c>
      <c r="E24" s="11">
        <v>40</v>
      </c>
      <c r="F24" s="11">
        <v>400</v>
      </c>
      <c r="G24" s="21">
        <v>0.9</v>
      </c>
    </row>
    <row r="25" spans="1:7" ht="15">
      <c r="A25" s="8">
        <v>17</v>
      </c>
      <c r="B25" s="13" t="s">
        <v>29</v>
      </c>
      <c r="C25" s="10" t="s">
        <v>80</v>
      </c>
      <c r="D25" s="10" t="s">
        <v>30</v>
      </c>
      <c r="E25" s="11">
        <v>7583</v>
      </c>
      <c r="F25" s="11">
        <v>75.829997</v>
      </c>
      <c r="G25" s="21">
        <v>0.17</v>
      </c>
    </row>
    <row r="26" spans="1:7" ht="15">
      <c r="A26" s="8"/>
      <c r="B26" s="13"/>
      <c r="C26" s="10"/>
      <c r="D26" s="10"/>
      <c r="E26" s="11"/>
      <c r="F26" s="11"/>
      <c r="G26" s="21"/>
    </row>
    <row r="27" spans="1:7" ht="15">
      <c r="A27" s="8"/>
      <c r="B27" s="9" t="s">
        <v>85</v>
      </c>
      <c r="C27" s="10"/>
      <c r="D27" s="10"/>
      <c r="E27" s="11"/>
      <c r="F27" s="11"/>
      <c r="G27" s="21"/>
    </row>
    <row r="28" spans="1:7" ht="15">
      <c r="A28" s="8">
        <v>18</v>
      </c>
      <c r="B28" s="13" t="s">
        <v>33</v>
      </c>
      <c r="C28" s="10" t="s">
        <v>34</v>
      </c>
      <c r="D28" s="10" t="s">
        <v>35</v>
      </c>
      <c r="E28" s="11">
        <v>213</v>
      </c>
      <c r="F28" s="11">
        <v>1039.7137918</v>
      </c>
      <c r="G28" s="21">
        <v>2.35</v>
      </c>
    </row>
    <row r="29" spans="1:7" ht="15">
      <c r="A29" s="8">
        <v>19</v>
      </c>
      <c r="B29" s="13" t="s">
        <v>36</v>
      </c>
      <c r="C29" s="10" t="s">
        <v>37</v>
      </c>
      <c r="D29" s="10" t="s">
        <v>38</v>
      </c>
      <c r="E29" s="11">
        <v>107</v>
      </c>
      <c r="F29" s="11">
        <v>526.0477644</v>
      </c>
      <c r="G29" s="21">
        <v>1.19</v>
      </c>
    </row>
    <row r="30" spans="1:7" ht="15">
      <c r="A30" s="8">
        <v>20</v>
      </c>
      <c r="B30" s="13" t="s">
        <v>39</v>
      </c>
      <c r="C30" s="10" t="s">
        <v>34</v>
      </c>
      <c r="D30" s="10" t="s">
        <v>40</v>
      </c>
      <c r="E30" s="11">
        <v>106</v>
      </c>
      <c r="F30" s="11">
        <v>521.6595311</v>
      </c>
      <c r="G30" s="21">
        <v>1.18</v>
      </c>
    </row>
    <row r="31" spans="1:7" ht="15">
      <c r="A31" s="8">
        <v>21</v>
      </c>
      <c r="B31" s="13" t="s">
        <v>41</v>
      </c>
      <c r="C31" s="10" t="s">
        <v>34</v>
      </c>
      <c r="D31" s="10" t="s">
        <v>42</v>
      </c>
      <c r="E31" s="11">
        <v>103</v>
      </c>
      <c r="F31" s="11">
        <v>504.9167334</v>
      </c>
      <c r="G31" s="21">
        <v>1.14</v>
      </c>
    </row>
    <row r="32" spans="1:7" ht="15">
      <c r="A32" s="8"/>
      <c r="B32" s="13"/>
      <c r="C32" s="10"/>
      <c r="D32" s="10"/>
      <c r="E32" s="11"/>
      <c r="F32" s="11"/>
      <c r="G32" s="21"/>
    </row>
    <row r="33" spans="1:7" ht="15">
      <c r="A33" s="8"/>
      <c r="B33" s="9"/>
      <c r="C33" s="10"/>
      <c r="D33" s="10"/>
      <c r="E33" s="11"/>
      <c r="F33" s="11"/>
      <c r="G33" s="21"/>
    </row>
    <row r="34" spans="1:7" ht="15">
      <c r="A34" s="23"/>
      <c r="B34" s="24" t="s">
        <v>43</v>
      </c>
      <c r="C34" s="25"/>
      <c r="D34" s="25"/>
      <c r="E34" s="26"/>
      <c r="F34" s="26">
        <v>41825.2200591</v>
      </c>
      <c r="G34" s="27">
        <v>94.49</v>
      </c>
    </row>
    <row r="35" spans="1:7" ht="15">
      <c r="A35" s="3"/>
      <c r="B35" s="9" t="s">
        <v>44</v>
      </c>
      <c r="C35" s="4"/>
      <c r="D35" s="4"/>
      <c r="E35" s="5"/>
      <c r="F35" s="6"/>
      <c r="G35" s="7"/>
    </row>
    <row r="36" spans="1:7" ht="15">
      <c r="A36" s="8"/>
      <c r="B36" s="13" t="s">
        <v>44</v>
      </c>
      <c r="C36" s="10"/>
      <c r="D36" s="10"/>
      <c r="E36" s="11"/>
      <c r="F36" s="11">
        <v>2214.7722281</v>
      </c>
      <c r="G36" s="21">
        <v>5</v>
      </c>
    </row>
    <row r="37" spans="1:7" ht="15">
      <c r="A37" s="23"/>
      <c r="B37" s="24" t="s">
        <v>43</v>
      </c>
      <c r="C37" s="25"/>
      <c r="D37" s="25"/>
      <c r="E37" s="33"/>
      <c r="F37" s="26">
        <v>2214.772</v>
      </c>
      <c r="G37" s="27">
        <v>5</v>
      </c>
    </row>
    <row r="38" spans="1:7" ht="15">
      <c r="A38" s="15"/>
      <c r="B38" s="18" t="s">
        <v>45</v>
      </c>
      <c r="C38" s="16"/>
      <c r="D38" s="16"/>
      <c r="E38" s="17"/>
      <c r="F38" s="19"/>
      <c r="G38" s="20"/>
    </row>
    <row r="39" spans="1:7" ht="15">
      <c r="A39" s="15"/>
      <c r="B39" s="18" t="s">
        <v>46</v>
      </c>
      <c r="C39" s="16"/>
      <c r="D39" s="16"/>
      <c r="E39" s="17"/>
      <c r="F39" s="11">
        <v>229.56494090000342</v>
      </c>
      <c r="G39" s="21">
        <v>0.51</v>
      </c>
    </row>
    <row r="40" spans="1:7" ht="15">
      <c r="A40" s="23"/>
      <c r="B40" s="34" t="s">
        <v>43</v>
      </c>
      <c r="C40" s="25"/>
      <c r="D40" s="25"/>
      <c r="E40" s="33"/>
      <c r="F40" s="26">
        <f>XDO_?ST_LEFT_MARKET_VAL?1?</f>
        <v>229.56494090000342</v>
      </c>
      <c r="G40" s="27">
        <v>0.51</v>
      </c>
    </row>
    <row r="41" spans="1:7" ht="15">
      <c r="A41" s="35"/>
      <c r="B41" s="37" t="s">
        <v>47</v>
      </c>
      <c r="C41" s="36"/>
      <c r="D41" s="36"/>
      <c r="E41" s="36"/>
      <c r="F41" s="39">
        <v>44269.557</v>
      </c>
      <c r="G41" s="22" t="s">
        <v>48</v>
      </c>
    </row>
    <row r="43" spans="1:7" ht="30.75" customHeight="1">
      <c r="A43" s="43" t="s">
        <v>95</v>
      </c>
      <c r="B43" s="176" t="s">
        <v>96</v>
      </c>
      <c r="C43" s="176"/>
      <c r="D43" s="176"/>
      <c r="E43" s="176"/>
      <c r="F43" s="176"/>
      <c r="G43" s="177"/>
    </row>
  </sheetData>
  <sheetProtection/>
  <mergeCells count="3">
    <mergeCell ref="A2:G2"/>
    <mergeCell ref="A3:G3"/>
    <mergeCell ref="B43:G43"/>
  </mergeCells>
  <conditionalFormatting sqref="C34:D34 C37:E40 F38">
    <cfRule type="cellIs" priority="1" dxfId="14" operator="lessThan" stopIfTrue="1">
      <formula>0</formula>
    </cfRule>
  </conditionalFormatting>
  <conditionalFormatting sqref="G38">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A2"/>
    </sheetView>
  </sheetViews>
  <sheetFormatPr defaultColWidth="9.140625" defaultRowHeight="15"/>
  <cols>
    <col min="1" max="1" width="34.00390625" style="75" customWidth="1"/>
    <col min="2" max="2" width="9.140625" style="75" customWidth="1"/>
    <col min="3" max="3" width="11.421875" style="75" customWidth="1"/>
    <col min="4" max="4" width="9.140625" style="75" customWidth="1"/>
    <col min="5" max="5" width="11.421875" style="75" customWidth="1"/>
    <col min="6" max="6" width="9.140625" style="75" customWidth="1"/>
    <col min="7" max="7" width="11.57421875" style="75" customWidth="1"/>
    <col min="8" max="8" width="9.140625" style="75" customWidth="1"/>
    <col min="9" max="9" width="12.7109375" style="75" customWidth="1"/>
  </cols>
  <sheetData>
    <row r="1" spans="1:9" ht="15">
      <c r="A1" s="192" t="s">
        <v>97</v>
      </c>
      <c r="B1" s="192" t="s">
        <v>126</v>
      </c>
      <c r="C1" s="192"/>
      <c r="D1" s="192" t="s">
        <v>127</v>
      </c>
      <c r="E1" s="192"/>
      <c r="F1" s="192" t="s">
        <v>128</v>
      </c>
      <c r="G1" s="192"/>
      <c r="H1" s="192" t="s">
        <v>129</v>
      </c>
      <c r="I1" s="192"/>
    </row>
    <row r="2" spans="1:9" ht="25.5">
      <c r="A2" s="192"/>
      <c r="B2" s="71" t="s">
        <v>130</v>
      </c>
      <c r="C2" s="71" t="s">
        <v>131</v>
      </c>
      <c r="D2" s="71" t="s">
        <v>130</v>
      </c>
      <c r="E2" s="71" t="s">
        <v>131</v>
      </c>
      <c r="F2" s="71" t="s">
        <v>130</v>
      </c>
      <c r="G2" s="71" t="s">
        <v>131</v>
      </c>
      <c r="H2" s="71" t="s">
        <v>130</v>
      </c>
      <c r="I2" s="71" t="s">
        <v>131</v>
      </c>
    </row>
    <row r="3" spans="1:9" ht="15.75">
      <c r="A3" s="72" t="s">
        <v>132</v>
      </c>
      <c r="B3" s="73">
        <v>-0.09689649939537048</v>
      </c>
      <c r="C3" s="73">
        <v>0.12493861317634583</v>
      </c>
      <c r="D3" s="73">
        <v>0.028965583443641665</v>
      </c>
      <c r="E3" s="73">
        <v>0.08644287288188933</v>
      </c>
      <c r="F3" s="73">
        <v>0.06149998009204864</v>
      </c>
      <c r="G3" s="73">
        <v>0.08879486620426179</v>
      </c>
      <c r="H3" s="73">
        <v>0.0737143009901047</v>
      </c>
      <c r="I3" s="73">
        <v>0.09867799878120423</v>
      </c>
    </row>
    <row r="4" spans="1:9" ht="15.75">
      <c r="A4" s="72" t="s">
        <v>133</v>
      </c>
      <c r="B4" s="73">
        <v>-0.10131654553115368</v>
      </c>
      <c r="C4" s="73">
        <v>0.12493861317634583</v>
      </c>
      <c r="D4" s="73">
        <v>0.02994206249713897</v>
      </c>
      <c r="E4" s="73">
        <v>0.08644287288188933</v>
      </c>
      <c r="F4" s="73">
        <v>0.06205588281154632</v>
      </c>
      <c r="G4" s="73">
        <v>0.08879486620426179</v>
      </c>
      <c r="H4" s="73">
        <v>0.07372002899646761</v>
      </c>
      <c r="I4" s="73">
        <v>0.09867799878120423</v>
      </c>
    </row>
    <row r="5" spans="1:9" ht="15.75">
      <c r="A5" s="72" t="s">
        <v>134</v>
      </c>
      <c r="B5" s="73">
        <v>-0.17076043561100962</v>
      </c>
      <c r="C5" s="73">
        <v>0.12493861317634583</v>
      </c>
      <c r="D5" s="73">
        <v>0.00047620236873626706</v>
      </c>
      <c r="E5" s="73">
        <v>0.08644287288188933</v>
      </c>
      <c r="F5" s="74">
        <v>0</v>
      </c>
      <c r="G5" s="74">
        <v>0</v>
      </c>
      <c r="H5" s="73">
        <v>0.03606925308704377</v>
      </c>
      <c r="I5" s="73">
        <v>0.08928170502185823</v>
      </c>
    </row>
    <row r="6" spans="1:9" ht="15.75">
      <c r="A6" s="72" t="s">
        <v>135</v>
      </c>
      <c r="B6" s="73">
        <v>0.0010023087263107298</v>
      </c>
      <c r="C6" s="73">
        <v>0.12493861317634583</v>
      </c>
      <c r="D6" s="73">
        <v>0.07536350190639497</v>
      </c>
      <c r="E6" s="73">
        <v>0.08644287288188933</v>
      </c>
      <c r="F6" s="74">
        <v>0</v>
      </c>
      <c r="G6" s="74">
        <v>0</v>
      </c>
      <c r="H6" s="73">
        <v>0.08497448861598968</v>
      </c>
      <c r="I6" s="73">
        <v>0.08928170502185823</v>
      </c>
    </row>
    <row r="7" spans="1:9" ht="15.75">
      <c r="A7" s="72" t="s">
        <v>136</v>
      </c>
      <c r="B7" s="73">
        <v>0.05104105770587922</v>
      </c>
      <c r="C7" s="73">
        <v>0.12493861317634583</v>
      </c>
      <c r="D7" s="73">
        <v>0.09381239712238314</v>
      </c>
      <c r="E7" s="73">
        <v>0.08644287288188933</v>
      </c>
      <c r="F7" s="74">
        <v>0</v>
      </c>
      <c r="G7" s="74">
        <v>0</v>
      </c>
      <c r="H7" s="73">
        <v>0.09296614825725556</v>
      </c>
      <c r="I7" s="73">
        <v>0.08928170502185823</v>
      </c>
    </row>
    <row r="8" spans="1:9" ht="15.75">
      <c r="A8" s="72" t="s">
        <v>137</v>
      </c>
      <c r="B8" s="73">
        <v>0.013296654820442202</v>
      </c>
      <c r="C8" s="73">
        <v>0.12493861317634583</v>
      </c>
      <c r="D8" s="74">
        <v>0</v>
      </c>
      <c r="E8" s="74">
        <v>0</v>
      </c>
      <c r="F8" s="74">
        <v>0</v>
      </c>
      <c r="G8" s="74">
        <v>0</v>
      </c>
      <c r="H8" s="73">
        <v>0.06550202071666716</v>
      </c>
      <c r="I8" s="73">
        <v>0.10097309947013855</v>
      </c>
    </row>
    <row r="9" spans="1:9" ht="15.75">
      <c r="A9" s="72" t="s">
        <v>138</v>
      </c>
      <c r="B9" s="73">
        <v>0.0719510704278946</v>
      </c>
      <c r="C9" s="73">
        <v>0.12493861317634583</v>
      </c>
      <c r="D9" s="74">
        <v>0</v>
      </c>
      <c r="E9" s="74">
        <v>0</v>
      </c>
      <c r="F9" s="74">
        <v>0</v>
      </c>
      <c r="G9" s="74">
        <v>0</v>
      </c>
      <c r="H9" s="73">
        <v>0.08509484827518463</v>
      </c>
      <c r="I9" s="73">
        <v>0.10501610636711123</v>
      </c>
    </row>
    <row r="10" spans="1:7" ht="15">
      <c r="A10" s="193" t="s">
        <v>139</v>
      </c>
      <c r="B10" s="193"/>
      <c r="C10" s="193"/>
      <c r="D10" s="193"/>
      <c r="E10" s="193"/>
      <c r="F10" s="193"/>
      <c r="G10" s="193"/>
    </row>
    <row r="11" spans="1:9" ht="15">
      <c r="A11" s="189" t="s">
        <v>140</v>
      </c>
      <c r="B11" s="189"/>
      <c r="C11" s="189"/>
      <c r="D11" s="189"/>
      <c r="E11" s="189"/>
      <c r="F11" s="189"/>
      <c r="G11" s="189"/>
      <c r="H11" s="189"/>
      <c r="I11" s="189"/>
    </row>
    <row r="12" ht="15.75">
      <c r="A12" s="76" t="s">
        <v>141</v>
      </c>
    </row>
    <row r="13" spans="1:3" ht="15">
      <c r="A13" s="77" t="s">
        <v>142</v>
      </c>
      <c r="B13" s="78"/>
      <c r="C13" s="78"/>
    </row>
    <row r="14" spans="1:3" ht="15">
      <c r="A14" s="77" t="s">
        <v>143</v>
      </c>
      <c r="B14" s="78"/>
      <c r="C14" s="78"/>
    </row>
    <row r="15" spans="1:9" ht="15">
      <c r="A15" s="190" t="s">
        <v>144</v>
      </c>
      <c r="B15" s="190"/>
      <c r="C15" s="190"/>
      <c r="D15" s="190"/>
      <c r="E15" s="190"/>
      <c r="F15" s="190"/>
      <c r="G15" s="190"/>
      <c r="H15" s="190"/>
      <c r="I15" s="190"/>
    </row>
    <row r="17" spans="1:9" ht="50.25" customHeight="1">
      <c r="A17" s="191" t="s">
        <v>145</v>
      </c>
      <c r="B17" s="191"/>
      <c r="C17" s="191"/>
      <c r="D17" s="191"/>
      <c r="E17" s="191"/>
      <c r="F17" s="191"/>
      <c r="G17" s="191"/>
      <c r="H17" s="191"/>
      <c r="I17" s="191"/>
    </row>
  </sheetData>
  <sheetProtection/>
  <mergeCells count="9">
    <mergeCell ref="A11:I11"/>
    <mergeCell ref="A15:I15"/>
    <mergeCell ref="A17:I17"/>
    <mergeCell ref="A1:A2"/>
    <mergeCell ref="B1:C1"/>
    <mergeCell ref="D1:E1"/>
    <mergeCell ref="F1:G1"/>
    <mergeCell ref="H1:I1"/>
    <mergeCell ref="A10:G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69" customWidth="1"/>
    <col min="2" max="2" width="47.57421875" style="69" customWidth="1"/>
    <col min="3" max="3" width="2.140625" style="69" bestFit="1" customWidth="1"/>
    <col min="4" max="5" width="4.140625" style="69" bestFit="1" customWidth="1"/>
    <col min="6" max="8" width="2.140625" style="69" bestFit="1" customWidth="1"/>
    <col min="9" max="9" width="4.140625" style="69" bestFit="1" customWidth="1"/>
    <col min="10" max="10" width="5.28125" style="69" customWidth="1"/>
    <col min="11" max="19" width="2.140625" style="69" bestFit="1" customWidth="1"/>
    <col min="20" max="20" width="5.00390625" style="69" customWidth="1"/>
    <col min="21" max="24" width="2.140625" style="69" bestFit="1" customWidth="1"/>
    <col min="25" max="25" width="5.140625" style="69" customWidth="1"/>
    <col min="26" max="29" width="2.140625" style="69" bestFit="1" customWidth="1"/>
    <col min="30" max="30" width="3.140625" style="69" bestFit="1" customWidth="1"/>
    <col min="31" max="39" width="2.140625" style="69" bestFit="1" customWidth="1"/>
    <col min="40" max="40" width="3.140625" style="69" customWidth="1"/>
    <col min="41" max="62" width="2.140625" style="69" bestFit="1" customWidth="1"/>
    <col min="63" max="63" width="9.7109375" style="69" customWidth="1"/>
    <col min="64" max="16384" width="9.140625" style="69" customWidth="1"/>
  </cols>
  <sheetData>
    <row r="1" spans="1:82" s="80" customFormat="1" ht="17.25" thickBot="1">
      <c r="A1" s="211" t="s">
        <v>146</v>
      </c>
      <c r="B1" s="213" t="s">
        <v>147</v>
      </c>
      <c r="C1" s="215" t="s">
        <v>148</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7"/>
      <c r="BL1" s="79"/>
      <c r="BM1" s="79"/>
      <c r="BN1" s="79"/>
      <c r="BO1" s="79"/>
      <c r="BP1" s="79"/>
      <c r="BQ1" s="79"/>
      <c r="BR1" s="79"/>
      <c r="BS1" s="79"/>
      <c r="BT1" s="79"/>
      <c r="BU1" s="79"/>
      <c r="BV1" s="79"/>
      <c r="BW1" s="79"/>
      <c r="BX1" s="79"/>
      <c r="BY1" s="79"/>
      <c r="BZ1" s="79"/>
      <c r="CA1" s="79"/>
      <c r="CB1" s="79"/>
      <c r="CC1" s="79"/>
      <c r="CD1" s="79"/>
    </row>
    <row r="2" spans="1:82" s="82" customFormat="1" ht="18.75" thickBot="1">
      <c r="A2" s="212"/>
      <c r="B2" s="214"/>
      <c r="C2" s="218" t="s">
        <v>149</v>
      </c>
      <c r="D2" s="219"/>
      <c r="E2" s="219"/>
      <c r="F2" s="219"/>
      <c r="G2" s="219"/>
      <c r="H2" s="219"/>
      <c r="I2" s="219"/>
      <c r="J2" s="219"/>
      <c r="K2" s="219"/>
      <c r="L2" s="219"/>
      <c r="M2" s="219"/>
      <c r="N2" s="219"/>
      <c r="O2" s="219"/>
      <c r="P2" s="219"/>
      <c r="Q2" s="219"/>
      <c r="R2" s="219"/>
      <c r="S2" s="219"/>
      <c r="T2" s="219"/>
      <c r="U2" s="219"/>
      <c r="V2" s="220"/>
      <c r="W2" s="218" t="s">
        <v>150</v>
      </c>
      <c r="X2" s="219"/>
      <c r="Y2" s="219"/>
      <c r="Z2" s="219"/>
      <c r="AA2" s="219"/>
      <c r="AB2" s="219"/>
      <c r="AC2" s="219"/>
      <c r="AD2" s="219"/>
      <c r="AE2" s="219"/>
      <c r="AF2" s="219"/>
      <c r="AG2" s="219"/>
      <c r="AH2" s="219"/>
      <c r="AI2" s="219"/>
      <c r="AJ2" s="219"/>
      <c r="AK2" s="219"/>
      <c r="AL2" s="219"/>
      <c r="AM2" s="219"/>
      <c r="AN2" s="219"/>
      <c r="AO2" s="219"/>
      <c r="AP2" s="220"/>
      <c r="AQ2" s="218" t="s">
        <v>151</v>
      </c>
      <c r="AR2" s="219"/>
      <c r="AS2" s="219"/>
      <c r="AT2" s="219"/>
      <c r="AU2" s="219"/>
      <c r="AV2" s="219"/>
      <c r="AW2" s="219"/>
      <c r="AX2" s="219"/>
      <c r="AY2" s="219"/>
      <c r="AZ2" s="219"/>
      <c r="BA2" s="219"/>
      <c r="BB2" s="219"/>
      <c r="BC2" s="219"/>
      <c r="BD2" s="219"/>
      <c r="BE2" s="219"/>
      <c r="BF2" s="219"/>
      <c r="BG2" s="219"/>
      <c r="BH2" s="219"/>
      <c r="BI2" s="219"/>
      <c r="BJ2" s="220"/>
      <c r="BK2" s="221" t="s">
        <v>152</v>
      </c>
      <c r="BL2" s="81"/>
      <c r="BM2" s="81"/>
      <c r="BN2" s="81"/>
      <c r="BO2" s="81"/>
      <c r="BP2" s="81"/>
      <c r="BQ2" s="81"/>
      <c r="BR2" s="81"/>
      <c r="BS2" s="81"/>
      <c r="BT2" s="81"/>
      <c r="BU2" s="81"/>
      <c r="BV2" s="81"/>
      <c r="BW2" s="81"/>
      <c r="BX2" s="81"/>
      <c r="BY2" s="81"/>
      <c r="BZ2" s="81"/>
      <c r="CA2" s="81"/>
      <c r="CB2" s="81"/>
      <c r="CC2" s="81"/>
      <c r="CD2" s="81"/>
    </row>
    <row r="3" spans="1:82" s="84" customFormat="1" ht="18.75" thickBot="1">
      <c r="A3" s="212"/>
      <c r="B3" s="214"/>
      <c r="C3" s="208" t="s">
        <v>153</v>
      </c>
      <c r="D3" s="209"/>
      <c r="E3" s="209"/>
      <c r="F3" s="209"/>
      <c r="G3" s="209"/>
      <c r="H3" s="209"/>
      <c r="I3" s="209"/>
      <c r="J3" s="209"/>
      <c r="K3" s="209"/>
      <c r="L3" s="210"/>
      <c r="M3" s="208" t="s">
        <v>154</v>
      </c>
      <c r="N3" s="209"/>
      <c r="O3" s="209"/>
      <c r="P3" s="209"/>
      <c r="Q3" s="209"/>
      <c r="R3" s="209"/>
      <c r="S3" s="209"/>
      <c r="T3" s="209"/>
      <c r="U3" s="209"/>
      <c r="V3" s="210"/>
      <c r="W3" s="208" t="s">
        <v>153</v>
      </c>
      <c r="X3" s="209"/>
      <c r="Y3" s="209"/>
      <c r="Z3" s="209"/>
      <c r="AA3" s="209"/>
      <c r="AB3" s="209"/>
      <c r="AC3" s="209"/>
      <c r="AD3" s="209"/>
      <c r="AE3" s="209"/>
      <c r="AF3" s="210"/>
      <c r="AG3" s="208" t="s">
        <v>154</v>
      </c>
      <c r="AH3" s="209"/>
      <c r="AI3" s="209"/>
      <c r="AJ3" s="209"/>
      <c r="AK3" s="209"/>
      <c r="AL3" s="209"/>
      <c r="AM3" s="209"/>
      <c r="AN3" s="209"/>
      <c r="AO3" s="209"/>
      <c r="AP3" s="210"/>
      <c r="AQ3" s="208" t="s">
        <v>153</v>
      </c>
      <c r="AR3" s="209"/>
      <c r="AS3" s="209"/>
      <c r="AT3" s="209"/>
      <c r="AU3" s="209"/>
      <c r="AV3" s="209"/>
      <c r="AW3" s="209"/>
      <c r="AX3" s="209"/>
      <c r="AY3" s="209"/>
      <c r="AZ3" s="210"/>
      <c r="BA3" s="208" t="s">
        <v>154</v>
      </c>
      <c r="BB3" s="209"/>
      <c r="BC3" s="209"/>
      <c r="BD3" s="209"/>
      <c r="BE3" s="209"/>
      <c r="BF3" s="209"/>
      <c r="BG3" s="209"/>
      <c r="BH3" s="209"/>
      <c r="BI3" s="209"/>
      <c r="BJ3" s="210"/>
      <c r="BK3" s="222"/>
      <c r="BL3" s="83"/>
      <c r="BM3" s="83"/>
      <c r="BN3" s="83"/>
      <c r="BO3" s="83"/>
      <c r="BP3" s="83"/>
      <c r="BQ3" s="83"/>
      <c r="BR3" s="83"/>
      <c r="BS3" s="83"/>
      <c r="BT3" s="83"/>
      <c r="BU3" s="83"/>
      <c r="BV3" s="83"/>
      <c r="BW3" s="83"/>
      <c r="BX3" s="83"/>
      <c r="BY3" s="83"/>
      <c r="BZ3" s="83"/>
      <c r="CA3" s="83"/>
      <c r="CB3" s="83"/>
      <c r="CC3" s="83"/>
      <c r="CD3" s="83"/>
    </row>
    <row r="4" spans="1:82" s="84" customFormat="1" ht="18">
      <c r="A4" s="212"/>
      <c r="B4" s="214"/>
      <c r="C4" s="205" t="s">
        <v>155</v>
      </c>
      <c r="D4" s="206"/>
      <c r="E4" s="206"/>
      <c r="F4" s="206"/>
      <c r="G4" s="207"/>
      <c r="H4" s="202" t="s">
        <v>156</v>
      </c>
      <c r="I4" s="203"/>
      <c r="J4" s="203"/>
      <c r="K4" s="203"/>
      <c r="L4" s="204"/>
      <c r="M4" s="205" t="s">
        <v>155</v>
      </c>
      <c r="N4" s="206"/>
      <c r="O4" s="206"/>
      <c r="P4" s="206"/>
      <c r="Q4" s="207"/>
      <c r="R4" s="202" t="s">
        <v>156</v>
      </c>
      <c r="S4" s="203"/>
      <c r="T4" s="203"/>
      <c r="U4" s="203"/>
      <c r="V4" s="204"/>
      <c r="W4" s="205" t="s">
        <v>155</v>
      </c>
      <c r="X4" s="206"/>
      <c r="Y4" s="206"/>
      <c r="Z4" s="206"/>
      <c r="AA4" s="207"/>
      <c r="AB4" s="202" t="s">
        <v>156</v>
      </c>
      <c r="AC4" s="203"/>
      <c r="AD4" s="203"/>
      <c r="AE4" s="203"/>
      <c r="AF4" s="204"/>
      <c r="AG4" s="205" t="s">
        <v>155</v>
      </c>
      <c r="AH4" s="206"/>
      <c r="AI4" s="206"/>
      <c r="AJ4" s="206"/>
      <c r="AK4" s="207"/>
      <c r="AL4" s="202" t="s">
        <v>156</v>
      </c>
      <c r="AM4" s="203"/>
      <c r="AN4" s="203"/>
      <c r="AO4" s="203"/>
      <c r="AP4" s="204"/>
      <c r="AQ4" s="205" t="s">
        <v>155</v>
      </c>
      <c r="AR4" s="206"/>
      <c r="AS4" s="206"/>
      <c r="AT4" s="206"/>
      <c r="AU4" s="207"/>
      <c r="AV4" s="202" t="s">
        <v>156</v>
      </c>
      <c r="AW4" s="203"/>
      <c r="AX4" s="203"/>
      <c r="AY4" s="203"/>
      <c r="AZ4" s="204"/>
      <c r="BA4" s="205" t="s">
        <v>155</v>
      </c>
      <c r="BB4" s="206"/>
      <c r="BC4" s="206"/>
      <c r="BD4" s="206"/>
      <c r="BE4" s="207"/>
      <c r="BF4" s="202" t="s">
        <v>156</v>
      </c>
      <c r="BG4" s="203"/>
      <c r="BH4" s="203"/>
      <c r="BI4" s="203"/>
      <c r="BJ4" s="204"/>
      <c r="BK4" s="222"/>
      <c r="BL4" s="83"/>
      <c r="BM4" s="83"/>
      <c r="BN4" s="83"/>
      <c r="BO4" s="83"/>
      <c r="BP4" s="83"/>
      <c r="BQ4" s="83"/>
      <c r="BR4" s="83"/>
      <c r="BS4" s="83"/>
      <c r="BT4" s="83"/>
      <c r="BU4" s="83"/>
      <c r="BV4" s="83"/>
      <c r="BW4" s="83"/>
      <c r="BX4" s="83"/>
      <c r="BY4" s="83"/>
      <c r="BZ4" s="83"/>
      <c r="CA4" s="83"/>
      <c r="CB4" s="83"/>
      <c r="CC4" s="83"/>
      <c r="CD4" s="83"/>
    </row>
    <row r="5" spans="1:107" s="91" customFormat="1" ht="15" customHeight="1">
      <c r="A5" s="212"/>
      <c r="B5" s="214"/>
      <c r="C5" s="85">
        <v>1</v>
      </c>
      <c r="D5" s="86">
        <v>2</v>
      </c>
      <c r="E5" s="86">
        <v>3</v>
      </c>
      <c r="F5" s="86">
        <v>4</v>
      </c>
      <c r="G5" s="87">
        <v>5</v>
      </c>
      <c r="H5" s="85">
        <v>1</v>
      </c>
      <c r="I5" s="86">
        <v>2</v>
      </c>
      <c r="J5" s="86">
        <v>3</v>
      </c>
      <c r="K5" s="86">
        <v>4</v>
      </c>
      <c r="L5" s="87">
        <v>5</v>
      </c>
      <c r="M5" s="85">
        <v>1</v>
      </c>
      <c r="N5" s="86">
        <v>2</v>
      </c>
      <c r="O5" s="86">
        <v>3</v>
      </c>
      <c r="P5" s="86">
        <v>4</v>
      </c>
      <c r="Q5" s="87">
        <v>5</v>
      </c>
      <c r="R5" s="85">
        <v>1</v>
      </c>
      <c r="S5" s="86">
        <v>2</v>
      </c>
      <c r="T5" s="86">
        <v>3</v>
      </c>
      <c r="U5" s="86">
        <v>4</v>
      </c>
      <c r="V5" s="87">
        <v>5</v>
      </c>
      <c r="W5" s="85">
        <v>1</v>
      </c>
      <c r="X5" s="86">
        <v>2</v>
      </c>
      <c r="Y5" s="86">
        <v>3</v>
      </c>
      <c r="Z5" s="86">
        <v>4</v>
      </c>
      <c r="AA5" s="87">
        <v>5</v>
      </c>
      <c r="AB5" s="85">
        <v>1</v>
      </c>
      <c r="AC5" s="86">
        <v>2</v>
      </c>
      <c r="AD5" s="86">
        <v>3</v>
      </c>
      <c r="AE5" s="86">
        <v>4</v>
      </c>
      <c r="AF5" s="87">
        <v>5</v>
      </c>
      <c r="AG5" s="85">
        <v>1</v>
      </c>
      <c r="AH5" s="86">
        <v>2</v>
      </c>
      <c r="AI5" s="86">
        <v>3</v>
      </c>
      <c r="AJ5" s="86">
        <v>4</v>
      </c>
      <c r="AK5" s="87">
        <v>5</v>
      </c>
      <c r="AL5" s="85">
        <v>1</v>
      </c>
      <c r="AM5" s="86">
        <v>2</v>
      </c>
      <c r="AN5" s="86">
        <v>3</v>
      </c>
      <c r="AO5" s="86">
        <v>4</v>
      </c>
      <c r="AP5" s="87">
        <v>5</v>
      </c>
      <c r="AQ5" s="85">
        <v>1</v>
      </c>
      <c r="AR5" s="86">
        <v>2</v>
      </c>
      <c r="AS5" s="86">
        <v>3</v>
      </c>
      <c r="AT5" s="86">
        <v>4</v>
      </c>
      <c r="AU5" s="87">
        <v>5</v>
      </c>
      <c r="AV5" s="85">
        <v>1</v>
      </c>
      <c r="AW5" s="86">
        <v>2</v>
      </c>
      <c r="AX5" s="86">
        <v>3</v>
      </c>
      <c r="AY5" s="86">
        <v>4</v>
      </c>
      <c r="AZ5" s="87">
        <v>5</v>
      </c>
      <c r="BA5" s="85">
        <v>1</v>
      </c>
      <c r="BB5" s="86">
        <v>2</v>
      </c>
      <c r="BC5" s="86">
        <v>3</v>
      </c>
      <c r="BD5" s="86">
        <v>4</v>
      </c>
      <c r="BE5" s="87">
        <v>5</v>
      </c>
      <c r="BF5" s="85">
        <v>1</v>
      </c>
      <c r="BG5" s="86">
        <v>2</v>
      </c>
      <c r="BH5" s="86">
        <v>3</v>
      </c>
      <c r="BI5" s="86">
        <v>4</v>
      </c>
      <c r="BJ5" s="87">
        <v>5</v>
      </c>
      <c r="BK5" s="223"/>
      <c r="BL5" s="88"/>
      <c r="BM5" s="88"/>
      <c r="BN5" s="88"/>
      <c r="BO5" s="89"/>
      <c r="BP5" s="89"/>
      <c r="BQ5" s="89"/>
      <c r="BR5" s="89"/>
      <c r="BS5" s="89"/>
      <c r="BT5" s="89"/>
      <c r="BU5" s="89"/>
      <c r="BV5" s="89"/>
      <c r="BW5" s="89"/>
      <c r="BX5" s="89"/>
      <c r="BY5" s="89"/>
      <c r="BZ5" s="89"/>
      <c r="CA5" s="89"/>
      <c r="CB5" s="89"/>
      <c r="CC5" s="89"/>
      <c r="CD5" s="89"/>
      <c r="CE5" s="90"/>
      <c r="CF5" s="90"/>
      <c r="CG5" s="90"/>
      <c r="CH5" s="90"/>
      <c r="CI5" s="90"/>
      <c r="CJ5" s="90"/>
      <c r="CK5" s="90"/>
      <c r="CL5" s="90"/>
      <c r="CM5" s="90"/>
      <c r="CN5" s="90"/>
      <c r="CO5" s="90"/>
      <c r="CP5" s="90"/>
      <c r="CQ5" s="90"/>
      <c r="CR5" s="90"/>
      <c r="CS5" s="90"/>
      <c r="CT5" s="90"/>
      <c r="CU5" s="90"/>
      <c r="CV5" s="90"/>
      <c r="CW5" s="90"/>
      <c r="CX5" s="90"/>
      <c r="CY5" s="90"/>
      <c r="CZ5" s="90"/>
      <c r="DA5" s="90"/>
      <c r="DB5" s="90"/>
      <c r="DC5" s="90"/>
    </row>
    <row r="6" spans="1:63" ht="15">
      <c r="A6" s="92" t="s">
        <v>157</v>
      </c>
      <c r="B6" s="93" t="s">
        <v>158</v>
      </c>
      <c r="C6" s="194"/>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6"/>
    </row>
    <row r="7" spans="1:63" ht="15">
      <c r="A7" s="92" t="s">
        <v>159</v>
      </c>
      <c r="B7" s="94" t="s">
        <v>160</v>
      </c>
      <c r="C7" s="194"/>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6"/>
    </row>
    <row r="8" spans="1:63" ht="15">
      <c r="A8" s="92"/>
      <c r="B8" s="95" t="s">
        <v>161</v>
      </c>
      <c r="C8" s="96"/>
      <c r="D8" s="97"/>
      <c r="E8" s="97"/>
      <c r="F8" s="97"/>
      <c r="G8" s="98"/>
      <c r="H8" s="96"/>
      <c r="I8" s="97"/>
      <c r="J8" s="97"/>
      <c r="K8" s="97"/>
      <c r="L8" s="98"/>
      <c r="M8" s="96"/>
      <c r="N8" s="97"/>
      <c r="O8" s="97"/>
      <c r="P8" s="97"/>
      <c r="Q8" s="98"/>
      <c r="R8" s="96"/>
      <c r="S8" s="97"/>
      <c r="T8" s="97"/>
      <c r="U8" s="97"/>
      <c r="V8" s="98"/>
      <c r="W8" s="96"/>
      <c r="X8" s="97"/>
      <c r="Y8" s="97"/>
      <c r="Z8" s="97"/>
      <c r="AA8" s="98"/>
      <c r="AB8" s="96"/>
      <c r="AC8" s="97"/>
      <c r="AD8" s="97"/>
      <c r="AE8" s="97"/>
      <c r="AF8" s="98"/>
      <c r="AG8" s="96"/>
      <c r="AH8" s="97"/>
      <c r="AI8" s="97"/>
      <c r="AJ8" s="97"/>
      <c r="AK8" s="98"/>
      <c r="AL8" s="96"/>
      <c r="AM8" s="97"/>
      <c r="AN8" s="97"/>
      <c r="AO8" s="97"/>
      <c r="AP8" s="98"/>
      <c r="AQ8" s="96"/>
      <c r="AR8" s="97"/>
      <c r="AS8" s="97"/>
      <c r="AT8" s="97"/>
      <c r="AU8" s="98"/>
      <c r="AV8" s="96"/>
      <c r="AW8" s="97"/>
      <c r="AX8" s="97"/>
      <c r="AY8" s="97"/>
      <c r="AZ8" s="98"/>
      <c r="BA8" s="96"/>
      <c r="BB8" s="97"/>
      <c r="BC8" s="97"/>
      <c r="BD8" s="97"/>
      <c r="BE8" s="98"/>
      <c r="BF8" s="96"/>
      <c r="BG8" s="97"/>
      <c r="BH8" s="97"/>
      <c r="BI8" s="97"/>
      <c r="BJ8" s="98"/>
      <c r="BK8" s="99"/>
    </row>
    <row r="9" spans="1:63" ht="15">
      <c r="A9" s="92"/>
      <c r="B9" s="95" t="s">
        <v>162</v>
      </c>
      <c r="C9" s="96"/>
      <c r="D9" s="97"/>
      <c r="E9" s="97"/>
      <c r="F9" s="97"/>
      <c r="G9" s="98"/>
      <c r="H9" s="96"/>
      <c r="I9" s="97"/>
      <c r="J9" s="97"/>
      <c r="K9" s="97"/>
      <c r="L9" s="98"/>
      <c r="M9" s="96"/>
      <c r="N9" s="97"/>
      <c r="O9" s="97"/>
      <c r="P9" s="97"/>
      <c r="Q9" s="98"/>
      <c r="R9" s="96"/>
      <c r="S9" s="97"/>
      <c r="T9" s="97"/>
      <c r="U9" s="97"/>
      <c r="V9" s="98"/>
      <c r="W9" s="96"/>
      <c r="X9" s="97"/>
      <c r="Y9" s="97"/>
      <c r="Z9" s="97"/>
      <c r="AA9" s="98"/>
      <c r="AB9" s="96"/>
      <c r="AC9" s="97"/>
      <c r="AD9" s="97"/>
      <c r="AE9" s="97"/>
      <c r="AF9" s="98"/>
      <c r="AG9" s="96"/>
      <c r="AH9" s="97"/>
      <c r="AI9" s="97"/>
      <c r="AJ9" s="97"/>
      <c r="AK9" s="98"/>
      <c r="AL9" s="96"/>
      <c r="AM9" s="97"/>
      <c r="AN9" s="97"/>
      <c r="AO9" s="97"/>
      <c r="AP9" s="98"/>
      <c r="AQ9" s="96"/>
      <c r="AR9" s="97"/>
      <c r="AS9" s="97"/>
      <c r="AT9" s="97"/>
      <c r="AU9" s="98"/>
      <c r="AV9" s="96"/>
      <c r="AW9" s="97"/>
      <c r="AX9" s="97"/>
      <c r="AY9" s="97"/>
      <c r="AZ9" s="98"/>
      <c r="BA9" s="96"/>
      <c r="BB9" s="97"/>
      <c r="BC9" s="97"/>
      <c r="BD9" s="97"/>
      <c r="BE9" s="98"/>
      <c r="BF9" s="96"/>
      <c r="BG9" s="97"/>
      <c r="BH9" s="97"/>
      <c r="BI9" s="97"/>
      <c r="BJ9" s="98"/>
      <c r="BK9" s="99"/>
    </row>
    <row r="10" spans="1:63" ht="15">
      <c r="A10" s="92" t="s">
        <v>163</v>
      </c>
      <c r="B10" s="94" t="s">
        <v>164</v>
      </c>
      <c r="C10" s="194"/>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6"/>
    </row>
    <row r="11" spans="1:63" ht="15">
      <c r="A11" s="92"/>
      <c r="B11" s="95" t="s">
        <v>161</v>
      </c>
      <c r="C11" s="96"/>
      <c r="D11" s="97"/>
      <c r="E11" s="97"/>
      <c r="F11" s="97"/>
      <c r="G11" s="98"/>
      <c r="H11" s="96"/>
      <c r="I11" s="97"/>
      <c r="J11" s="97"/>
      <c r="K11" s="97"/>
      <c r="L11" s="98"/>
      <c r="M11" s="96"/>
      <c r="N11" s="97"/>
      <c r="O11" s="97"/>
      <c r="P11" s="97"/>
      <c r="Q11" s="98"/>
      <c r="R11" s="96"/>
      <c r="S11" s="97"/>
      <c r="T11" s="97"/>
      <c r="U11" s="97"/>
      <c r="V11" s="98"/>
      <c r="W11" s="96"/>
      <c r="X11" s="97"/>
      <c r="Y11" s="97"/>
      <c r="Z11" s="97"/>
      <c r="AA11" s="98"/>
      <c r="AB11" s="96"/>
      <c r="AC11" s="97"/>
      <c r="AD11" s="97"/>
      <c r="AE11" s="97"/>
      <c r="AF11" s="98"/>
      <c r="AG11" s="96"/>
      <c r="AH11" s="97"/>
      <c r="AI11" s="97"/>
      <c r="AJ11" s="97"/>
      <c r="AK11" s="98"/>
      <c r="AL11" s="96"/>
      <c r="AM11" s="97"/>
      <c r="AN11" s="97"/>
      <c r="AO11" s="97"/>
      <c r="AP11" s="98"/>
      <c r="AQ11" s="96"/>
      <c r="AR11" s="97"/>
      <c r="AS11" s="97"/>
      <c r="AT11" s="97"/>
      <c r="AU11" s="98"/>
      <c r="AV11" s="96"/>
      <c r="AW11" s="97"/>
      <c r="AX11" s="97"/>
      <c r="AY11" s="97"/>
      <c r="AZ11" s="98"/>
      <c r="BA11" s="96"/>
      <c r="BB11" s="97"/>
      <c r="BC11" s="97"/>
      <c r="BD11" s="97"/>
      <c r="BE11" s="98"/>
      <c r="BF11" s="96"/>
      <c r="BG11" s="97"/>
      <c r="BH11" s="97"/>
      <c r="BI11" s="97"/>
      <c r="BJ11" s="98"/>
      <c r="BK11" s="99"/>
    </row>
    <row r="12" spans="1:63" ht="15">
      <c r="A12" s="92"/>
      <c r="B12" s="95" t="s">
        <v>165</v>
      </c>
      <c r="C12" s="96"/>
      <c r="D12" s="97"/>
      <c r="E12" s="97"/>
      <c r="F12" s="97"/>
      <c r="G12" s="98"/>
      <c r="H12" s="96"/>
      <c r="I12" s="97"/>
      <c r="J12" s="97"/>
      <c r="K12" s="97"/>
      <c r="L12" s="98"/>
      <c r="M12" s="96"/>
      <c r="N12" s="97"/>
      <c r="O12" s="97"/>
      <c r="P12" s="97"/>
      <c r="Q12" s="98"/>
      <c r="R12" s="96"/>
      <c r="S12" s="97"/>
      <c r="T12" s="97"/>
      <c r="U12" s="97"/>
      <c r="V12" s="98"/>
      <c r="W12" s="96"/>
      <c r="X12" s="97"/>
      <c r="Y12" s="97"/>
      <c r="Z12" s="97"/>
      <c r="AA12" s="98"/>
      <c r="AB12" s="96"/>
      <c r="AC12" s="97"/>
      <c r="AD12" s="97"/>
      <c r="AE12" s="97"/>
      <c r="AF12" s="98"/>
      <c r="AG12" s="96"/>
      <c r="AH12" s="97"/>
      <c r="AI12" s="97"/>
      <c r="AJ12" s="97"/>
      <c r="AK12" s="98"/>
      <c r="AL12" s="96"/>
      <c r="AM12" s="97"/>
      <c r="AN12" s="97"/>
      <c r="AO12" s="97"/>
      <c r="AP12" s="98"/>
      <c r="AQ12" s="96"/>
      <c r="AR12" s="97"/>
      <c r="AS12" s="97"/>
      <c r="AT12" s="97"/>
      <c r="AU12" s="98"/>
      <c r="AV12" s="96"/>
      <c r="AW12" s="97"/>
      <c r="AX12" s="97"/>
      <c r="AY12" s="97"/>
      <c r="AZ12" s="98"/>
      <c r="BA12" s="96"/>
      <c r="BB12" s="97"/>
      <c r="BC12" s="97"/>
      <c r="BD12" s="97"/>
      <c r="BE12" s="98"/>
      <c r="BF12" s="96"/>
      <c r="BG12" s="97"/>
      <c r="BH12" s="97"/>
      <c r="BI12" s="97"/>
      <c r="BJ12" s="98"/>
      <c r="BK12" s="99"/>
    </row>
    <row r="13" spans="1:63" ht="15">
      <c r="A13" s="92" t="s">
        <v>166</v>
      </c>
      <c r="B13" s="94" t="s">
        <v>167</v>
      </c>
      <c r="C13" s="194"/>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6"/>
    </row>
    <row r="14" spans="1:63" ht="15">
      <c r="A14" s="92"/>
      <c r="B14" s="95" t="s">
        <v>161</v>
      </c>
      <c r="C14" s="96"/>
      <c r="D14" s="97"/>
      <c r="E14" s="97"/>
      <c r="F14" s="97"/>
      <c r="G14" s="98"/>
      <c r="H14" s="96"/>
      <c r="I14" s="97"/>
      <c r="J14" s="97"/>
      <c r="K14" s="97"/>
      <c r="L14" s="98"/>
      <c r="M14" s="96"/>
      <c r="N14" s="97"/>
      <c r="O14" s="97"/>
      <c r="P14" s="97"/>
      <c r="Q14" s="98"/>
      <c r="R14" s="96"/>
      <c r="S14" s="97"/>
      <c r="T14" s="97"/>
      <c r="U14" s="97"/>
      <c r="V14" s="98"/>
      <c r="W14" s="96"/>
      <c r="X14" s="97"/>
      <c r="Y14" s="97"/>
      <c r="Z14" s="97"/>
      <c r="AA14" s="98"/>
      <c r="AB14" s="96"/>
      <c r="AC14" s="97"/>
      <c r="AD14" s="97"/>
      <c r="AE14" s="97"/>
      <c r="AF14" s="98"/>
      <c r="AG14" s="96"/>
      <c r="AH14" s="97"/>
      <c r="AI14" s="97"/>
      <c r="AJ14" s="97"/>
      <c r="AK14" s="98"/>
      <c r="AL14" s="96"/>
      <c r="AM14" s="97"/>
      <c r="AN14" s="97"/>
      <c r="AO14" s="97"/>
      <c r="AP14" s="98"/>
      <c r="AQ14" s="96"/>
      <c r="AR14" s="97"/>
      <c r="AS14" s="97"/>
      <c r="AT14" s="97"/>
      <c r="AU14" s="98"/>
      <c r="AV14" s="96"/>
      <c r="AW14" s="97"/>
      <c r="AX14" s="97"/>
      <c r="AY14" s="97"/>
      <c r="AZ14" s="98"/>
      <c r="BA14" s="96"/>
      <c r="BB14" s="97"/>
      <c r="BC14" s="97"/>
      <c r="BD14" s="97"/>
      <c r="BE14" s="98"/>
      <c r="BF14" s="96"/>
      <c r="BG14" s="97"/>
      <c r="BH14" s="97"/>
      <c r="BI14" s="97"/>
      <c r="BJ14" s="98"/>
      <c r="BK14" s="99"/>
    </row>
    <row r="15" spans="1:63" ht="15">
      <c r="A15" s="92"/>
      <c r="B15" s="95" t="s">
        <v>168</v>
      </c>
      <c r="C15" s="96"/>
      <c r="D15" s="97"/>
      <c r="E15" s="97"/>
      <c r="F15" s="97"/>
      <c r="G15" s="98"/>
      <c r="H15" s="96"/>
      <c r="I15" s="97"/>
      <c r="J15" s="97"/>
      <c r="K15" s="97"/>
      <c r="L15" s="98"/>
      <c r="M15" s="96"/>
      <c r="N15" s="97"/>
      <c r="O15" s="97"/>
      <c r="P15" s="97"/>
      <c r="Q15" s="98"/>
      <c r="R15" s="96"/>
      <c r="S15" s="97"/>
      <c r="T15" s="97"/>
      <c r="U15" s="97"/>
      <c r="V15" s="98"/>
      <c r="W15" s="96"/>
      <c r="X15" s="97"/>
      <c r="Y15" s="97"/>
      <c r="Z15" s="97"/>
      <c r="AA15" s="98"/>
      <c r="AB15" s="96"/>
      <c r="AC15" s="97"/>
      <c r="AD15" s="97"/>
      <c r="AE15" s="97"/>
      <c r="AF15" s="98"/>
      <c r="AG15" s="96"/>
      <c r="AH15" s="97"/>
      <c r="AI15" s="97"/>
      <c r="AJ15" s="97"/>
      <c r="AK15" s="98"/>
      <c r="AL15" s="96"/>
      <c r="AM15" s="97"/>
      <c r="AN15" s="97"/>
      <c r="AO15" s="97"/>
      <c r="AP15" s="98"/>
      <c r="AQ15" s="96"/>
      <c r="AR15" s="97"/>
      <c r="AS15" s="97"/>
      <c r="AT15" s="97"/>
      <c r="AU15" s="98"/>
      <c r="AV15" s="96"/>
      <c r="AW15" s="97"/>
      <c r="AX15" s="97"/>
      <c r="AY15" s="97"/>
      <c r="AZ15" s="98"/>
      <c r="BA15" s="96"/>
      <c r="BB15" s="97"/>
      <c r="BC15" s="97"/>
      <c r="BD15" s="97"/>
      <c r="BE15" s="98"/>
      <c r="BF15" s="96"/>
      <c r="BG15" s="97"/>
      <c r="BH15" s="97"/>
      <c r="BI15" s="97"/>
      <c r="BJ15" s="98"/>
      <c r="BK15" s="99"/>
    </row>
    <row r="16" spans="1:63" ht="15">
      <c r="A16" s="92" t="s">
        <v>169</v>
      </c>
      <c r="B16" s="94" t="s">
        <v>170</v>
      </c>
      <c r="C16" s="194"/>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6"/>
    </row>
    <row r="17" spans="1:63" ht="15">
      <c r="A17" s="92"/>
      <c r="B17" s="95" t="s">
        <v>161</v>
      </c>
      <c r="C17" s="96"/>
      <c r="D17" s="97"/>
      <c r="E17" s="97"/>
      <c r="F17" s="97"/>
      <c r="G17" s="98"/>
      <c r="H17" s="96"/>
      <c r="I17" s="97"/>
      <c r="J17" s="97"/>
      <c r="K17" s="97"/>
      <c r="L17" s="98"/>
      <c r="M17" s="96"/>
      <c r="N17" s="97"/>
      <c r="O17" s="97"/>
      <c r="P17" s="97"/>
      <c r="Q17" s="98"/>
      <c r="R17" s="96"/>
      <c r="S17" s="97"/>
      <c r="T17" s="97"/>
      <c r="U17" s="97"/>
      <c r="V17" s="98"/>
      <c r="W17" s="96"/>
      <c r="X17" s="97"/>
      <c r="Y17" s="97"/>
      <c r="Z17" s="97"/>
      <c r="AA17" s="98"/>
      <c r="AB17" s="96"/>
      <c r="AC17" s="97"/>
      <c r="AD17" s="97"/>
      <c r="AE17" s="97"/>
      <c r="AF17" s="98"/>
      <c r="AG17" s="96"/>
      <c r="AH17" s="97"/>
      <c r="AI17" s="97"/>
      <c r="AJ17" s="97"/>
      <c r="AK17" s="98"/>
      <c r="AL17" s="96"/>
      <c r="AM17" s="97"/>
      <c r="AN17" s="97"/>
      <c r="AO17" s="97"/>
      <c r="AP17" s="98"/>
      <c r="AQ17" s="96"/>
      <c r="AR17" s="97"/>
      <c r="AS17" s="97"/>
      <c r="AT17" s="97"/>
      <c r="AU17" s="98"/>
      <c r="AV17" s="96"/>
      <c r="AW17" s="97"/>
      <c r="AX17" s="97"/>
      <c r="AY17" s="97"/>
      <c r="AZ17" s="98"/>
      <c r="BA17" s="96"/>
      <c r="BB17" s="97"/>
      <c r="BC17" s="97"/>
      <c r="BD17" s="97"/>
      <c r="BE17" s="98"/>
      <c r="BF17" s="96"/>
      <c r="BG17" s="97"/>
      <c r="BH17" s="97"/>
      <c r="BI17" s="97"/>
      <c r="BJ17" s="98"/>
      <c r="BK17" s="99"/>
    </row>
    <row r="18" spans="1:63" ht="15">
      <c r="A18" s="92"/>
      <c r="B18" s="95" t="s">
        <v>171</v>
      </c>
      <c r="C18" s="96"/>
      <c r="D18" s="97"/>
      <c r="E18" s="97"/>
      <c r="F18" s="97"/>
      <c r="G18" s="98"/>
      <c r="H18" s="96"/>
      <c r="I18" s="97"/>
      <c r="J18" s="97"/>
      <c r="K18" s="97"/>
      <c r="L18" s="98"/>
      <c r="M18" s="96"/>
      <c r="N18" s="97"/>
      <c r="O18" s="97"/>
      <c r="P18" s="97"/>
      <c r="Q18" s="98"/>
      <c r="R18" s="96"/>
      <c r="S18" s="97"/>
      <c r="T18" s="97"/>
      <c r="U18" s="97"/>
      <c r="V18" s="98"/>
      <c r="W18" s="96"/>
      <c r="X18" s="97"/>
      <c r="Y18" s="97"/>
      <c r="Z18" s="97"/>
      <c r="AA18" s="98"/>
      <c r="AB18" s="96"/>
      <c r="AC18" s="97"/>
      <c r="AD18" s="97"/>
      <c r="AE18" s="97"/>
      <c r="AF18" s="98"/>
      <c r="AG18" s="96"/>
      <c r="AH18" s="97"/>
      <c r="AI18" s="97"/>
      <c r="AJ18" s="97"/>
      <c r="AK18" s="98"/>
      <c r="AL18" s="96"/>
      <c r="AM18" s="97"/>
      <c r="AN18" s="97"/>
      <c r="AO18" s="97"/>
      <c r="AP18" s="98"/>
      <c r="AQ18" s="96"/>
      <c r="AR18" s="97"/>
      <c r="AS18" s="97"/>
      <c r="AT18" s="97"/>
      <c r="AU18" s="98"/>
      <c r="AV18" s="96"/>
      <c r="AW18" s="97"/>
      <c r="AX18" s="97"/>
      <c r="AY18" s="97"/>
      <c r="AZ18" s="98"/>
      <c r="BA18" s="96"/>
      <c r="BB18" s="97"/>
      <c r="BC18" s="97"/>
      <c r="BD18" s="97"/>
      <c r="BE18" s="98"/>
      <c r="BF18" s="96"/>
      <c r="BG18" s="97"/>
      <c r="BH18" s="97"/>
      <c r="BI18" s="97"/>
      <c r="BJ18" s="98"/>
      <c r="BK18" s="99"/>
    </row>
    <row r="19" spans="1:63" ht="15">
      <c r="A19" s="92" t="s">
        <v>172</v>
      </c>
      <c r="B19" s="100" t="s">
        <v>173</v>
      </c>
      <c r="C19" s="194"/>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6"/>
    </row>
    <row r="20" spans="1:63" ht="15">
      <c r="A20" s="92"/>
      <c r="B20" s="95" t="s">
        <v>174</v>
      </c>
      <c r="C20" s="96"/>
      <c r="D20" s="97">
        <v>266.27661366689983</v>
      </c>
      <c r="E20" s="97"/>
      <c r="F20" s="97"/>
      <c r="G20" s="98"/>
      <c r="H20" s="96"/>
      <c r="I20" s="97"/>
      <c r="J20" s="101">
        <v>1384.2624271484683</v>
      </c>
      <c r="K20" s="97"/>
      <c r="L20" s="98"/>
      <c r="M20" s="96"/>
      <c r="N20" s="97"/>
      <c r="O20" s="97"/>
      <c r="P20" s="97"/>
      <c r="Q20" s="98"/>
      <c r="R20" s="96"/>
      <c r="S20" s="97"/>
      <c r="T20" s="101">
        <v>52.29005625813999</v>
      </c>
      <c r="U20" s="97"/>
      <c r="V20" s="98"/>
      <c r="W20" s="96"/>
      <c r="X20" s="97"/>
      <c r="Z20" s="97"/>
      <c r="AA20" s="98"/>
      <c r="AB20" s="96"/>
      <c r="AC20" s="97"/>
      <c r="AD20" s="101">
        <v>42.615642477600005</v>
      </c>
      <c r="AE20" s="97"/>
      <c r="AF20" s="98"/>
      <c r="AG20" s="96"/>
      <c r="AH20" s="97"/>
      <c r="AI20" s="97"/>
      <c r="AJ20" s="97"/>
      <c r="AK20" s="98"/>
      <c r="AL20" s="96"/>
      <c r="AM20" s="97"/>
      <c r="AN20" s="101">
        <v>4.7350713864</v>
      </c>
      <c r="AO20" s="97"/>
      <c r="AP20" s="98"/>
      <c r="AQ20" s="96"/>
      <c r="AR20" s="97"/>
      <c r="AS20" s="97"/>
      <c r="AT20" s="97"/>
      <c r="AU20" s="98"/>
      <c r="AV20" s="96"/>
      <c r="AW20" s="97"/>
      <c r="AX20" s="97"/>
      <c r="AY20" s="97"/>
      <c r="AZ20" s="98"/>
      <c r="BA20" s="96"/>
      <c r="BB20" s="97"/>
      <c r="BC20" s="97"/>
      <c r="BD20" s="97"/>
      <c r="BE20" s="98"/>
      <c r="BF20" s="96"/>
      <c r="BG20" s="97"/>
      <c r="BH20" s="97"/>
      <c r="BI20" s="97"/>
      <c r="BJ20" s="98"/>
      <c r="BK20" s="102">
        <f>D20+J20+T20+AD20+AN20</f>
        <v>1750.179810937508</v>
      </c>
    </row>
    <row r="21" spans="1:63" ht="15">
      <c r="A21" s="92"/>
      <c r="B21" s="95" t="s">
        <v>175</v>
      </c>
      <c r="C21" s="96"/>
      <c r="D21" s="97">
        <f>SUM(D20)</f>
        <v>266.27661366689983</v>
      </c>
      <c r="E21" s="97"/>
      <c r="F21" s="97"/>
      <c r="G21" s="98"/>
      <c r="H21" s="96"/>
      <c r="I21" s="97"/>
      <c r="J21" s="101">
        <f>SUM(J20)</f>
        <v>1384.2624271484683</v>
      </c>
      <c r="K21" s="97"/>
      <c r="L21" s="98"/>
      <c r="M21" s="96"/>
      <c r="N21" s="97"/>
      <c r="O21" s="97"/>
      <c r="P21" s="97"/>
      <c r="Q21" s="98"/>
      <c r="R21" s="96"/>
      <c r="S21" s="97"/>
      <c r="T21" s="101">
        <f>SUM(T20)</f>
        <v>52.29005625813999</v>
      </c>
      <c r="U21" s="97"/>
      <c r="V21" s="98"/>
      <c r="W21" s="96"/>
      <c r="X21" s="97"/>
      <c r="Y21" s="97"/>
      <c r="Z21" s="97"/>
      <c r="AA21" s="98"/>
      <c r="AB21" s="96"/>
      <c r="AC21" s="97"/>
      <c r="AD21" s="101">
        <f>SUM(AD20)</f>
        <v>42.615642477600005</v>
      </c>
      <c r="AE21" s="97"/>
      <c r="AF21" s="98"/>
      <c r="AG21" s="96"/>
      <c r="AH21" s="97"/>
      <c r="AI21" s="97"/>
      <c r="AJ21" s="97"/>
      <c r="AK21" s="98"/>
      <c r="AL21" s="96"/>
      <c r="AM21" s="97"/>
      <c r="AN21" s="101">
        <f>SUM(AN20)</f>
        <v>4.7350713864</v>
      </c>
      <c r="AO21" s="97"/>
      <c r="AP21" s="98"/>
      <c r="AQ21" s="96"/>
      <c r="AR21" s="97"/>
      <c r="AS21" s="97"/>
      <c r="AT21" s="97"/>
      <c r="AU21" s="98"/>
      <c r="AV21" s="96"/>
      <c r="AW21" s="97"/>
      <c r="AX21" s="97"/>
      <c r="AY21" s="97"/>
      <c r="AZ21" s="98"/>
      <c r="BA21" s="96"/>
      <c r="BB21" s="97"/>
      <c r="BC21" s="97"/>
      <c r="BD21" s="97"/>
      <c r="BE21" s="98"/>
      <c r="BF21" s="96"/>
      <c r="BG21" s="97"/>
      <c r="BH21" s="97"/>
      <c r="BI21" s="97"/>
      <c r="BJ21" s="98"/>
      <c r="BK21" s="102">
        <f>D21+J21+T21+AD21+AN21</f>
        <v>1750.179810937508</v>
      </c>
    </row>
    <row r="22" spans="1:63" ht="15">
      <c r="A22" s="92" t="s">
        <v>176</v>
      </c>
      <c r="B22" s="94" t="s">
        <v>177</v>
      </c>
      <c r="C22" s="194"/>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6"/>
    </row>
    <row r="23" spans="1:63" ht="15">
      <c r="A23" s="92"/>
      <c r="B23" s="95" t="s">
        <v>161</v>
      </c>
      <c r="C23" s="96"/>
      <c r="D23" s="97"/>
      <c r="E23" s="97"/>
      <c r="F23" s="97"/>
      <c r="G23" s="98"/>
      <c r="H23" s="96"/>
      <c r="I23" s="97"/>
      <c r="J23" s="97"/>
      <c r="K23" s="97"/>
      <c r="L23" s="98"/>
      <c r="M23" s="96"/>
      <c r="N23" s="97"/>
      <c r="O23" s="97"/>
      <c r="P23" s="97"/>
      <c r="Q23" s="98"/>
      <c r="R23" s="96"/>
      <c r="S23" s="97"/>
      <c r="T23" s="97"/>
      <c r="U23" s="97"/>
      <c r="V23" s="98"/>
      <c r="W23" s="96"/>
      <c r="X23" s="97"/>
      <c r="Y23" s="97"/>
      <c r="Z23" s="97"/>
      <c r="AA23" s="98"/>
      <c r="AB23" s="96"/>
      <c r="AC23" s="97"/>
      <c r="AD23" s="97"/>
      <c r="AE23" s="97"/>
      <c r="AF23" s="98"/>
      <c r="AG23" s="96"/>
      <c r="AH23" s="97"/>
      <c r="AI23" s="97"/>
      <c r="AJ23" s="97"/>
      <c r="AK23" s="98"/>
      <c r="AL23" s="96"/>
      <c r="AM23" s="97"/>
      <c r="AN23" s="97"/>
      <c r="AO23" s="97"/>
      <c r="AP23" s="98"/>
      <c r="AQ23" s="96"/>
      <c r="AR23" s="97"/>
      <c r="AS23" s="97"/>
      <c r="AT23" s="97"/>
      <c r="AU23" s="98"/>
      <c r="AV23" s="96"/>
      <c r="AW23" s="97"/>
      <c r="AX23" s="97"/>
      <c r="AY23" s="97"/>
      <c r="AZ23" s="98"/>
      <c r="BA23" s="96"/>
      <c r="BB23" s="97"/>
      <c r="BC23" s="97"/>
      <c r="BD23" s="97"/>
      <c r="BE23" s="98"/>
      <c r="BF23" s="96"/>
      <c r="BG23" s="97"/>
      <c r="BH23" s="97"/>
      <c r="BI23" s="97"/>
      <c r="BJ23" s="98"/>
      <c r="BK23" s="99"/>
    </row>
    <row r="24" spans="1:63" ht="15">
      <c r="A24" s="92"/>
      <c r="B24" s="95" t="s">
        <v>178</v>
      </c>
      <c r="C24" s="96"/>
      <c r="D24" s="97"/>
      <c r="E24" s="97"/>
      <c r="F24" s="97"/>
      <c r="G24" s="98"/>
      <c r="H24" s="96"/>
      <c r="I24" s="97"/>
      <c r="J24" s="97"/>
      <c r="K24" s="97"/>
      <c r="L24" s="98"/>
      <c r="M24" s="96"/>
      <c r="N24" s="97"/>
      <c r="O24" s="97"/>
      <c r="P24" s="97"/>
      <c r="Q24" s="98"/>
      <c r="R24" s="96"/>
      <c r="S24" s="97"/>
      <c r="T24" s="97"/>
      <c r="U24" s="97"/>
      <c r="V24" s="98"/>
      <c r="W24" s="96"/>
      <c r="X24" s="97"/>
      <c r="Y24" s="97"/>
      <c r="Z24" s="97"/>
      <c r="AA24" s="98"/>
      <c r="AB24" s="96"/>
      <c r="AC24" s="97"/>
      <c r="AD24" s="97"/>
      <c r="AE24" s="97"/>
      <c r="AF24" s="98"/>
      <c r="AG24" s="96"/>
      <c r="AH24" s="97"/>
      <c r="AI24" s="97"/>
      <c r="AJ24" s="97"/>
      <c r="AK24" s="98"/>
      <c r="AL24" s="96"/>
      <c r="AM24" s="97"/>
      <c r="AN24" s="97"/>
      <c r="AO24" s="97"/>
      <c r="AP24" s="98"/>
      <c r="AQ24" s="96"/>
      <c r="AR24" s="97"/>
      <c r="AS24" s="97"/>
      <c r="AT24" s="97"/>
      <c r="AU24" s="98"/>
      <c r="AV24" s="96"/>
      <c r="AW24" s="97"/>
      <c r="AX24" s="97"/>
      <c r="AY24" s="97"/>
      <c r="AZ24" s="98"/>
      <c r="BA24" s="96"/>
      <c r="BB24" s="97"/>
      <c r="BC24" s="97"/>
      <c r="BD24" s="97"/>
      <c r="BE24" s="98"/>
      <c r="BF24" s="96"/>
      <c r="BG24" s="97"/>
      <c r="BH24" s="97"/>
      <c r="BI24" s="97"/>
      <c r="BJ24" s="98"/>
      <c r="BK24" s="99"/>
    </row>
    <row r="25" spans="1:63" ht="15">
      <c r="A25" s="92"/>
      <c r="B25" s="103" t="s">
        <v>179</v>
      </c>
      <c r="C25" s="96"/>
      <c r="D25" s="97"/>
      <c r="E25" s="97"/>
      <c r="F25" s="97"/>
      <c r="G25" s="98"/>
      <c r="H25" s="96"/>
      <c r="I25" s="97"/>
      <c r="J25" s="97"/>
      <c r="K25" s="97"/>
      <c r="L25" s="98"/>
      <c r="M25" s="96"/>
      <c r="N25" s="97"/>
      <c r="O25" s="97"/>
      <c r="P25" s="97"/>
      <c r="Q25" s="98"/>
      <c r="R25" s="96"/>
      <c r="S25" s="97"/>
      <c r="T25" s="97"/>
      <c r="U25" s="97"/>
      <c r="V25" s="98"/>
      <c r="W25" s="96"/>
      <c r="X25" s="97"/>
      <c r="Y25" s="97"/>
      <c r="Z25" s="97"/>
      <c r="AA25" s="98"/>
      <c r="AB25" s="96"/>
      <c r="AC25" s="97"/>
      <c r="AD25" s="97"/>
      <c r="AE25" s="97"/>
      <c r="AF25" s="98"/>
      <c r="AG25" s="96"/>
      <c r="AH25" s="97"/>
      <c r="AI25" s="97"/>
      <c r="AJ25" s="97"/>
      <c r="AK25" s="98"/>
      <c r="AL25" s="96"/>
      <c r="AM25" s="97"/>
      <c r="AN25" s="97"/>
      <c r="AO25" s="97"/>
      <c r="AP25" s="98"/>
      <c r="AQ25" s="96"/>
      <c r="AR25" s="97"/>
      <c r="AS25" s="97"/>
      <c r="AT25" s="97"/>
      <c r="AU25" s="98"/>
      <c r="AV25" s="96"/>
      <c r="AW25" s="97"/>
      <c r="AX25" s="97"/>
      <c r="AY25" s="97"/>
      <c r="AZ25" s="98"/>
      <c r="BA25" s="96"/>
      <c r="BB25" s="97"/>
      <c r="BC25" s="97"/>
      <c r="BD25" s="97"/>
      <c r="BE25" s="98"/>
      <c r="BF25" s="96"/>
      <c r="BG25" s="97"/>
      <c r="BH25" s="97"/>
      <c r="BI25" s="97"/>
      <c r="BJ25" s="98"/>
      <c r="BK25" s="99"/>
    </row>
    <row r="26" spans="1:63" ht="3.75" customHeight="1">
      <c r="A26" s="92"/>
      <c r="B26" s="104"/>
      <c r="C26" s="194"/>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6"/>
    </row>
    <row r="27" spans="1:63" ht="15">
      <c r="A27" s="92" t="s">
        <v>180</v>
      </c>
      <c r="B27" s="93" t="s">
        <v>181</v>
      </c>
      <c r="C27" s="194"/>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6"/>
    </row>
    <row r="28" spans="1:63" s="105" customFormat="1" ht="15">
      <c r="A28" s="92" t="s">
        <v>159</v>
      </c>
      <c r="B28" s="94" t="s">
        <v>182</v>
      </c>
      <c r="C28" s="199"/>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1"/>
    </row>
    <row r="29" spans="1:63" s="105" customFormat="1" ht="15">
      <c r="A29" s="92"/>
      <c r="B29" s="95" t="s">
        <v>161</v>
      </c>
      <c r="C29" s="106"/>
      <c r="D29" s="107"/>
      <c r="E29" s="107"/>
      <c r="F29" s="107"/>
      <c r="G29" s="108"/>
      <c r="H29" s="106"/>
      <c r="I29" s="107"/>
      <c r="J29" s="107"/>
      <c r="K29" s="107"/>
      <c r="L29" s="108"/>
      <c r="M29" s="106"/>
      <c r="N29" s="107"/>
      <c r="O29" s="107"/>
      <c r="P29" s="107"/>
      <c r="Q29" s="108"/>
      <c r="R29" s="106"/>
      <c r="S29" s="107"/>
      <c r="T29" s="107"/>
      <c r="U29" s="107"/>
      <c r="V29" s="108"/>
      <c r="W29" s="106"/>
      <c r="X29" s="107"/>
      <c r="Y29" s="107"/>
      <c r="Z29" s="107"/>
      <c r="AA29" s="108"/>
      <c r="AB29" s="106"/>
      <c r="AC29" s="107"/>
      <c r="AD29" s="107"/>
      <c r="AE29" s="107"/>
      <c r="AF29" s="108"/>
      <c r="AG29" s="106"/>
      <c r="AH29" s="107"/>
      <c r="AI29" s="107"/>
      <c r="AJ29" s="107"/>
      <c r="AK29" s="108"/>
      <c r="AL29" s="106"/>
      <c r="AM29" s="107"/>
      <c r="AN29" s="107"/>
      <c r="AO29" s="107"/>
      <c r="AP29" s="108"/>
      <c r="AQ29" s="106"/>
      <c r="AR29" s="107"/>
      <c r="AS29" s="107"/>
      <c r="AT29" s="107"/>
      <c r="AU29" s="108"/>
      <c r="AV29" s="106"/>
      <c r="AW29" s="107"/>
      <c r="AX29" s="107"/>
      <c r="AY29" s="107"/>
      <c r="AZ29" s="108"/>
      <c r="BA29" s="106"/>
      <c r="BB29" s="107"/>
      <c r="BC29" s="107"/>
      <c r="BD29" s="107"/>
      <c r="BE29" s="108"/>
      <c r="BF29" s="106"/>
      <c r="BG29" s="107"/>
      <c r="BH29" s="107"/>
      <c r="BI29" s="107"/>
      <c r="BJ29" s="108"/>
      <c r="BK29" s="92"/>
    </row>
    <row r="30" spans="1:63" s="105" customFormat="1" ht="15">
      <c r="A30" s="92"/>
      <c r="B30" s="95" t="s">
        <v>162</v>
      </c>
      <c r="C30" s="106"/>
      <c r="D30" s="107"/>
      <c r="E30" s="107"/>
      <c r="F30" s="107"/>
      <c r="G30" s="108"/>
      <c r="H30" s="106"/>
      <c r="I30" s="107"/>
      <c r="J30" s="107"/>
      <c r="K30" s="107"/>
      <c r="L30" s="108"/>
      <c r="M30" s="106"/>
      <c r="N30" s="107"/>
      <c r="O30" s="107"/>
      <c r="P30" s="107"/>
      <c r="Q30" s="108"/>
      <c r="R30" s="106"/>
      <c r="S30" s="107"/>
      <c r="T30" s="107"/>
      <c r="U30" s="107"/>
      <c r="V30" s="108"/>
      <c r="W30" s="106"/>
      <c r="X30" s="107"/>
      <c r="Y30" s="107"/>
      <c r="Z30" s="107"/>
      <c r="AA30" s="108"/>
      <c r="AB30" s="106"/>
      <c r="AC30" s="107"/>
      <c r="AD30" s="107"/>
      <c r="AE30" s="107"/>
      <c r="AF30" s="108"/>
      <c r="AG30" s="106"/>
      <c r="AH30" s="107"/>
      <c r="AI30" s="107"/>
      <c r="AJ30" s="107"/>
      <c r="AK30" s="108"/>
      <c r="AL30" s="106"/>
      <c r="AM30" s="107"/>
      <c r="AN30" s="107"/>
      <c r="AO30" s="107"/>
      <c r="AP30" s="108"/>
      <c r="AQ30" s="106"/>
      <c r="AR30" s="107"/>
      <c r="AS30" s="107"/>
      <c r="AT30" s="107"/>
      <c r="AU30" s="108"/>
      <c r="AV30" s="106"/>
      <c r="AW30" s="107"/>
      <c r="AX30" s="107"/>
      <c r="AY30" s="107"/>
      <c r="AZ30" s="108"/>
      <c r="BA30" s="106"/>
      <c r="BB30" s="107"/>
      <c r="BC30" s="107"/>
      <c r="BD30" s="107"/>
      <c r="BE30" s="108"/>
      <c r="BF30" s="106"/>
      <c r="BG30" s="107"/>
      <c r="BH30" s="107"/>
      <c r="BI30" s="107"/>
      <c r="BJ30" s="108"/>
      <c r="BK30" s="92"/>
    </row>
    <row r="31" spans="1:63" ht="15">
      <c r="A31" s="92" t="s">
        <v>163</v>
      </c>
      <c r="B31" s="94" t="s">
        <v>183</v>
      </c>
      <c r="C31" s="194"/>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6"/>
    </row>
    <row r="32" spans="1:63" ht="15">
      <c r="A32" s="92"/>
      <c r="B32" s="95" t="s">
        <v>161</v>
      </c>
      <c r="C32" s="96"/>
      <c r="D32" s="97"/>
      <c r="E32" s="97"/>
      <c r="F32" s="97"/>
      <c r="G32" s="98"/>
      <c r="H32" s="96"/>
      <c r="I32" s="97"/>
      <c r="J32" s="97"/>
      <c r="K32" s="97"/>
      <c r="L32" s="98"/>
      <c r="M32" s="96"/>
      <c r="N32" s="97"/>
      <c r="O32" s="97"/>
      <c r="P32" s="97"/>
      <c r="Q32" s="98"/>
      <c r="R32" s="96"/>
      <c r="S32" s="97"/>
      <c r="T32" s="97"/>
      <c r="U32" s="97"/>
      <c r="V32" s="98"/>
      <c r="W32" s="96"/>
      <c r="X32" s="97"/>
      <c r="Y32" s="97"/>
      <c r="Z32" s="97"/>
      <c r="AA32" s="98"/>
      <c r="AB32" s="96"/>
      <c r="AC32" s="97"/>
      <c r="AD32" s="97"/>
      <c r="AE32" s="97"/>
      <c r="AF32" s="98"/>
      <c r="AG32" s="96"/>
      <c r="AH32" s="97"/>
      <c r="AI32" s="97"/>
      <c r="AJ32" s="97"/>
      <c r="AK32" s="98"/>
      <c r="AL32" s="96"/>
      <c r="AM32" s="97"/>
      <c r="AN32" s="97"/>
      <c r="AO32" s="97"/>
      <c r="AP32" s="98"/>
      <c r="AQ32" s="96"/>
      <c r="AR32" s="97"/>
      <c r="AS32" s="97"/>
      <c r="AT32" s="97"/>
      <c r="AU32" s="98"/>
      <c r="AV32" s="96"/>
      <c r="AW32" s="97"/>
      <c r="AX32" s="97"/>
      <c r="AY32" s="97"/>
      <c r="AZ32" s="98"/>
      <c r="BA32" s="96"/>
      <c r="BB32" s="97"/>
      <c r="BC32" s="97"/>
      <c r="BD32" s="97"/>
      <c r="BE32" s="98"/>
      <c r="BF32" s="96"/>
      <c r="BG32" s="97"/>
      <c r="BH32" s="97"/>
      <c r="BI32" s="97"/>
      <c r="BJ32" s="98"/>
      <c r="BK32" s="99"/>
    </row>
    <row r="33" spans="1:63" ht="15">
      <c r="A33" s="92"/>
      <c r="B33" s="95" t="s">
        <v>165</v>
      </c>
      <c r="C33" s="96"/>
      <c r="D33" s="97"/>
      <c r="E33" s="97"/>
      <c r="F33" s="97"/>
      <c r="G33" s="98"/>
      <c r="H33" s="96"/>
      <c r="I33" s="97"/>
      <c r="J33" s="97"/>
      <c r="K33" s="97"/>
      <c r="L33" s="98"/>
      <c r="M33" s="96"/>
      <c r="N33" s="97"/>
      <c r="O33" s="97"/>
      <c r="P33" s="97"/>
      <c r="Q33" s="98"/>
      <c r="R33" s="96"/>
      <c r="S33" s="97"/>
      <c r="T33" s="97"/>
      <c r="U33" s="97"/>
      <c r="V33" s="98"/>
      <c r="W33" s="96"/>
      <c r="X33" s="97"/>
      <c r="Y33" s="97"/>
      <c r="Z33" s="97"/>
      <c r="AA33" s="98"/>
      <c r="AB33" s="96"/>
      <c r="AC33" s="97"/>
      <c r="AD33" s="97"/>
      <c r="AE33" s="97"/>
      <c r="AF33" s="98"/>
      <c r="AG33" s="96"/>
      <c r="AH33" s="97"/>
      <c r="AI33" s="97"/>
      <c r="AJ33" s="97"/>
      <c r="AK33" s="98"/>
      <c r="AL33" s="96"/>
      <c r="AM33" s="97"/>
      <c r="AN33" s="97"/>
      <c r="AO33" s="97"/>
      <c r="AP33" s="98"/>
      <c r="AQ33" s="96"/>
      <c r="AR33" s="97"/>
      <c r="AS33" s="97"/>
      <c r="AT33" s="97"/>
      <c r="AU33" s="98"/>
      <c r="AV33" s="96"/>
      <c r="AW33" s="97"/>
      <c r="AX33" s="97"/>
      <c r="AY33" s="97"/>
      <c r="AZ33" s="98"/>
      <c r="BA33" s="96"/>
      <c r="BB33" s="97"/>
      <c r="BC33" s="97"/>
      <c r="BD33" s="97"/>
      <c r="BE33" s="98"/>
      <c r="BF33" s="96"/>
      <c r="BG33" s="97"/>
      <c r="BH33" s="97"/>
      <c r="BI33" s="97"/>
      <c r="BJ33" s="98"/>
      <c r="BK33" s="99"/>
    </row>
    <row r="34" spans="1:63" ht="15">
      <c r="A34" s="92"/>
      <c r="B34" s="103" t="s">
        <v>184</v>
      </c>
      <c r="C34" s="96"/>
      <c r="D34" s="97"/>
      <c r="E34" s="97"/>
      <c r="F34" s="97"/>
      <c r="G34" s="98"/>
      <c r="H34" s="96"/>
      <c r="I34" s="97"/>
      <c r="J34" s="97"/>
      <c r="K34" s="97"/>
      <c r="L34" s="98"/>
      <c r="M34" s="96"/>
      <c r="N34" s="97"/>
      <c r="O34" s="97"/>
      <c r="P34" s="97"/>
      <c r="Q34" s="98"/>
      <c r="R34" s="96"/>
      <c r="S34" s="97"/>
      <c r="T34" s="97"/>
      <c r="U34" s="97"/>
      <c r="V34" s="98"/>
      <c r="W34" s="96"/>
      <c r="X34" s="97"/>
      <c r="Y34" s="97"/>
      <c r="Z34" s="97"/>
      <c r="AA34" s="98"/>
      <c r="AB34" s="96"/>
      <c r="AC34" s="97"/>
      <c r="AD34" s="97"/>
      <c r="AE34" s="97"/>
      <c r="AF34" s="98"/>
      <c r="AG34" s="96"/>
      <c r="AH34" s="97"/>
      <c r="AI34" s="97"/>
      <c r="AJ34" s="97"/>
      <c r="AK34" s="98"/>
      <c r="AL34" s="96"/>
      <c r="AM34" s="97"/>
      <c r="AN34" s="97"/>
      <c r="AO34" s="97"/>
      <c r="AP34" s="98"/>
      <c r="AQ34" s="96"/>
      <c r="AR34" s="97"/>
      <c r="AS34" s="97"/>
      <c r="AT34" s="97"/>
      <c r="AU34" s="98"/>
      <c r="AV34" s="96"/>
      <c r="AW34" s="97"/>
      <c r="AX34" s="97"/>
      <c r="AY34" s="97"/>
      <c r="AZ34" s="98"/>
      <c r="BA34" s="96"/>
      <c r="BB34" s="97"/>
      <c r="BC34" s="97"/>
      <c r="BD34" s="97"/>
      <c r="BE34" s="98"/>
      <c r="BF34" s="96"/>
      <c r="BG34" s="97"/>
      <c r="BH34" s="97"/>
      <c r="BI34" s="97"/>
      <c r="BJ34" s="98"/>
      <c r="BK34" s="99"/>
    </row>
    <row r="35" spans="1:63" ht="3" customHeight="1">
      <c r="A35" s="92"/>
      <c r="B35" s="94"/>
      <c r="C35" s="194"/>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6"/>
    </row>
    <row r="36" spans="1:63" ht="15">
      <c r="A36" s="92" t="s">
        <v>185</v>
      </c>
      <c r="B36" s="93" t="s">
        <v>186</v>
      </c>
      <c r="C36" s="194"/>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6"/>
    </row>
    <row r="37" spans="1:63" ht="15">
      <c r="A37" s="92" t="s">
        <v>159</v>
      </c>
      <c r="B37" s="94" t="s">
        <v>187</v>
      </c>
      <c r="C37" s="194"/>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6"/>
    </row>
    <row r="38" spans="1:63" ht="15">
      <c r="A38" s="92"/>
      <c r="B38" s="95" t="s">
        <v>161</v>
      </c>
      <c r="C38" s="96"/>
      <c r="D38" s="97"/>
      <c r="E38" s="97"/>
      <c r="F38" s="97"/>
      <c r="G38" s="98"/>
      <c r="H38" s="96"/>
      <c r="I38" s="97"/>
      <c r="J38" s="97"/>
      <c r="K38" s="97"/>
      <c r="L38" s="98"/>
      <c r="M38" s="96"/>
      <c r="N38" s="97"/>
      <c r="O38" s="97"/>
      <c r="P38" s="97"/>
      <c r="Q38" s="98"/>
      <c r="R38" s="96"/>
      <c r="S38" s="97"/>
      <c r="T38" s="97"/>
      <c r="U38" s="97"/>
      <c r="V38" s="98"/>
      <c r="W38" s="96"/>
      <c r="X38" s="97"/>
      <c r="Y38" s="97"/>
      <c r="Z38" s="97"/>
      <c r="AA38" s="98"/>
      <c r="AB38" s="96"/>
      <c r="AC38" s="97"/>
      <c r="AD38" s="97"/>
      <c r="AE38" s="97"/>
      <c r="AF38" s="98"/>
      <c r="AG38" s="96"/>
      <c r="AH38" s="97"/>
      <c r="AI38" s="97"/>
      <c r="AJ38" s="97"/>
      <c r="AK38" s="98"/>
      <c r="AL38" s="96"/>
      <c r="AM38" s="97"/>
      <c r="AN38" s="97"/>
      <c r="AO38" s="97"/>
      <c r="AP38" s="98"/>
      <c r="AQ38" s="96"/>
      <c r="AR38" s="97"/>
      <c r="AS38" s="97"/>
      <c r="AT38" s="97"/>
      <c r="AU38" s="98"/>
      <c r="AV38" s="96"/>
      <c r="AW38" s="97"/>
      <c r="AX38" s="97"/>
      <c r="AY38" s="97"/>
      <c r="AZ38" s="98"/>
      <c r="BA38" s="96"/>
      <c r="BB38" s="97"/>
      <c r="BC38" s="97"/>
      <c r="BD38" s="97"/>
      <c r="BE38" s="98"/>
      <c r="BF38" s="96"/>
      <c r="BG38" s="97"/>
      <c r="BH38" s="97"/>
      <c r="BI38" s="97"/>
      <c r="BJ38" s="98"/>
      <c r="BK38" s="99"/>
    </row>
    <row r="39" spans="1:63" ht="15">
      <c r="A39" s="92"/>
      <c r="B39" s="103" t="s">
        <v>188</v>
      </c>
      <c r="C39" s="96"/>
      <c r="D39" s="97"/>
      <c r="E39" s="97"/>
      <c r="F39" s="97"/>
      <c r="G39" s="98"/>
      <c r="H39" s="96"/>
      <c r="I39" s="97"/>
      <c r="J39" s="97"/>
      <c r="K39" s="97"/>
      <c r="L39" s="98"/>
      <c r="M39" s="96"/>
      <c r="N39" s="97"/>
      <c r="O39" s="97"/>
      <c r="P39" s="97"/>
      <c r="Q39" s="98"/>
      <c r="R39" s="96"/>
      <c r="S39" s="97"/>
      <c r="T39" s="97"/>
      <c r="U39" s="97"/>
      <c r="V39" s="98"/>
      <c r="W39" s="96"/>
      <c r="X39" s="97"/>
      <c r="Y39" s="97"/>
      <c r="Z39" s="97"/>
      <c r="AA39" s="98"/>
      <c r="AB39" s="96"/>
      <c r="AC39" s="97"/>
      <c r="AD39" s="97"/>
      <c r="AE39" s="97"/>
      <c r="AF39" s="98"/>
      <c r="AG39" s="96"/>
      <c r="AH39" s="97"/>
      <c r="AI39" s="97"/>
      <c r="AJ39" s="97"/>
      <c r="AK39" s="98"/>
      <c r="AL39" s="96"/>
      <c r="AM39" s="97"/>
      <c r="AN39" s="97"/>
      <c r="AO39" s="97"/>
      <c r="AP39" s="98"/>
      <c r="AQ39" s="96"/>
      <c r="AR39" s="97"/>
      <c r="AS39" s="97"/>
      <c r="AT39" s="97"/>
      <c r="AU39" s="98"/>
      <c r="AV39" s="96"/>
      <c r="AW39" s="97"/>
      <c r="AX39" s="97"/>
      <c r="AY39" s="97"/>
      <c r="AZ39" s="98"/>
      <c r="BA39" s="96"/>
      <c r="BB39" s="97"/>
      <c r="BC39" s="97"/>
      <c r="BD39" s="97"/>
      <c r="BE39" s="98"/>
      <c r="BF39" s="96"/>
      <c r="BG39" s="97"/>
      <c r="BH39" s="97"/>
      <c r="BI39" s="97"/>
      <c r="BJ39" s="98"/>
      <c r="BK39" s="99"/>
    </row>
    <row r="40" spans="1:63" ht="2.25" customHeight="1">
      <c r="A40" s="92"/>
      <c r="B40" s="94"/>
      <c r="C40" s="194"/>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6"/>
    </row>
    <row r="41" spans="1:63" ht="15">
      <c r="A41" s="92" t="s">
        <v>189</v>
      </c>
      <c r="B41" s="93" t="s">
        <v>190</v>
      </c>
      <c r="C41" s="194"/>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6"/>
    </row>
    <row r="42" spans="1:63" ht="15">
      <c r="A42" s="92" t="s">
        <v>159</v>
      </c>
      <c r="B42" s="94" t="s">
        <v>191</v>
      </c>
      <c r="C42" s="194"/>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6"/>
    </row>
    <row r="43" spans="1:63" ht="15">
      <c r="A43" s="92"/>
      <c r="B43" s="95" t="s">
        <v>161</v>
      </c>
      <c r="C43" s="96"/>
      <c r="D43" s="97"/>
      <c r="E43" s="97"/>
      <c r="F43" s="97"/>
      <c r="G43" s="98"/>
      <c r="H43" s="96"/>
      <c r="I43" s="97"/>
      <c r="J43" s="97"/>
      <c r="K43" s="97"/>
      <c r="L43" s="98"/>
      <c r="M43" s="96"/>
      <c r="N43" s="97"/>
      <c r="O43" s="97"/>
      <c r="P43" s="97"/>
      <c r="Q43" s="98"/>
      <c r="R43" s="96"/>
      <c r="S43" s="97"/>
      <c r="T43" s="97"/>
      <c r="U43" s="97"/>
      <c r="V43" s="98"/>
      <c r="W43" s="96"/>
      <c r="X43" s="97"/>
      <c r="Y43" s="97"/>
      <c r="Z43" s="97"/>
      <c r="AA43" s="98"/>
      <c r="AB43" s="96"/>
      <c r="AC43" s="97"/>
      <c r="AD43" s="97"/>
      <c r="AE43" s="97"/>
      <c r="AF43" s="98"/>
      <c r="AG43" s="96"/>
      <c r="AH43" s="97"/>
      <c r="AI43" s="97"/>
      <c r="AJ43" s="97"/>
      <c r="AK43" s="98"/>
      <c r="AL43" s="96"/>
      <c r="AM43" s="97"/>
      <c r="AN43" s="97"/>
      <c r="AO43" s="97"/>
      <c r="AP43" s="98"/>
      <c r="AQ43" s="96"/>
      <c r="AR43" s="97"/>
      <c r="AS43" s="97"/>
      <c r="AT43" s="97"/>
      <c r="AU43" s="98"/>
      <c r="AV43" s="96"/>
      <c r="AW43" s="97"/>
      <c r="AX43" s="97"/>
      <c r="AY43" s="97"/>
      <c r="AZ43" s="98"/>
      <c r="BA43" s="96"/>
      <c r="BB43" s="97"/>
      <c r="BC43" s="97"/>
      <c r="BD43" s="97"/>
      <c r="BE43" s="98"/>
      <c r="BF43" s="96"/>
      <c r="BG43" s="97"/>
      <c r="BH43" s="97"/>
      <c r="BI43" s="97"/>
      <c r="BJ43" s="98"/>
      <c r="BK43" s="99"/>
    </row>
    <row r="44" spans="1:63" ht="15">
      <c r="A44" s="92"/>
      <c r="B44" s="95" t="s">
        <v>162</v>
      </c>
      <c r="C44" s="96"/>
      <c r="D44" s="97"/>
      <c r="E44" s="97"/>
      <c r="F44" s="97"/>
      <c r="G44" s="98"/>
      <c r="H44" s="96"/>
      <c r="I44" s="97"/>
      <c r="J44" s="97"/>
      <c r="K44" s="97"/>
      <c r="L44" s="98"/>
      <c r="M44" s="96"/>
      <c r="N44" s="97"/>
      <c r="O44" s="97"/>
      <c r="P44" s="97"/>
      <c r="Q44" s="98"/>
      <c r="R44" s="96"/>
      <c r="S44" s="97"/>
      <c r="T44" s="97"/>
      <c r="U44" s="97"/>
      <c r="V44" s="98"/>
      <c r="W44" s="96"/>
      <c r="X44" s="97"/>
      <c r="Y44" s="97"/>
      <c r="Z44" s="97"/>
      <c r="AA44" s="98"/>
      <c r="AB44" s="96"/>
      <c r="AC44" s="97"/>
      <c r="AD44" s="97"/>
      <c r="AE44" s="97"/>
      <c r="AF44" s="98"/>
      <c r="AG44" s="96"/>
      <c r="AH44" s="97"/>
      <c r="AI44" s="97"/>
      <c r="AJ44" s="97"/>
      <c r="AK44" s="98"/>
      <c r="AL44" s="96"/>
      <c r="AM44" s="97"/>
      <c r="AN44" s="97"/>
      <c r="AO44" s="97"/>
      <c r="AP44" s="98"/>
      <c r="AQ44" s="96"/>
      <c r="AR44" s="97"/>
      <c r="AS44" s="97"/>
      <c r="AT44" s="97"/>
      <c r="AU44" s="98"/>
      <c r="AV44" s="96"/>
      <c r="AW44" s="97"/>
      <c r="AX44" s="97"/>
      <c r="AY44" s="97"/>
      <c r="AZ44" s="98"/>
      <c r="BA44" s="96"/>
      <c r="BB44" s="97"/>
      <c r="BC44" s="97"/>
      <c r="BD44" s="97"/>
      <c r="BE44" s="98"/>
      <c r="BF44" s="96"/>
      <c r="BG44" s="97"/>
      <c r="BH44" s="97"/>
      <c r="BI44" s="97"/>
      <c r="BJ44" s="98"/>
      <c r="BK44" s="99"/>
    </row>
    <row r="45" spans="1:63" ht="15">
      <c r="A45" s="92" t="s">
        <v>163</v>
      </c>
      <c r="B45" s="94" t="s">
        <v>192</v>
      </c>
      <c r="C45" s="194"/>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6"/>
    </row>
    <row r="46" spans="1:63" ht="15">
      <c r="A46" s="92"/>
      <c r="B46" s="95" t="s">
        <v>161</v>
      </c>
      <c r="C46" s="96"/>
      <c r="D46" s="97"/>
      <c r="E46" s="97"/>
      <c r="F46" s="97"/>
      <c r="G46" s="98"/>
      <c r="H46" s="96"/>
      <c r="I46" s="97"/>
      <c r="J46" s="97"/>
      <c r="K46" s="97"/>
      <c r="L46" s="98"/>
      <c r="M46" s="96"/>
      <c r="N46" s="97"/>
      <c r="O46" s="97"/>
      <c r="P46" s="97"/>
      <c r="Q46" s="98"/>
      <c r="R46" s="96"/>
      <c r="S46" s="97"/>
      <c r="T46" s="97"/>
      <c r="U46" s="97"/>
      <c r="V46" s="98"/>
      <c r="W46" s="96"/>
      <c r="X46" s="97"/>
      <c r="Y46" s="97"/>
      <c r="Z46" s="97"/>
      <c r="AA46" s="98"/>
      <c r="AB46" s="96"/>
      <c r="AC46" s="97"/>
      <c r="AD46" s="97"/>
      <c r="AE46" s="97"/>
      <c r="AF46" s="98"/>
      <c r="AG46" s="96"/>
      <c r="AH46" s="97"/>
      <c r="AI46" s="97"/>
      <c r="AJ46" s="97"/>
      <c r="AK46" s="98"/>
      <c r="AL46" s="96"/>
      <c r="AM46" s="97"/>
      <c r="AN46" s="97"/>
      <c r="AO46" s="97"/>
      <c r="AP46" s="98"/>
      <c r="AQ46" s="96"/>
      <c r="AR46" s="97"/>
      <c r="AS46" s="97"/>
      <c r="AT46" s="97"/>
      <c r="AU46" s="98"/>
      <c r="AV46" s="96"/>
      <c r="AW46" s="97"/>
      <c r="AX46" s="97"/>
      <c r="AY46" s="97"/>
      <c r="AZ46" s="98"/>
      <c r="BA46" s="96"/>
      <c r="BB46" s="97"/>
      <c r="BC46" s="97"/>
      <c r="BD46" s="97"/>
      <c r="BE46" s="98"/>
      <c r="BF46" s="96"/>
      <c r="BG46" s="97"/>
      <c r="BH46" s="97"/>
      <c r="BI46" s="97"/>
      <c r="BJ46" s="98"/>
      <c r="BK46" s="99"/>
    </row>
    <row r="47" spans="1:63" ht="15">
      <c r="A47" s="92"/>
      <c r="B47" s="95" t="s">
        <v>165</v>
      </c>
      <c r="C47" s="96"/>
      <c r="D47" s="97"/>
      <c r="E47" s="97"/>
      <c r="F47" s="97"/>
      <c r="G47" s="98"/>
      <c r="H47" s="96"/>
      <c r="I47" s="97"/>
      <c r="J47" s="97"/>
      <c r="K47" s="97"/>
      <c r="L47" s="98"/>
      <c r="M47" s="96"/>
      <c r="N47" s="97"/>
      <c r="O47" s="97"/>
      <c r="P47" s="97"/>
      <c r="Q47" s="98"/>
      <c r="R47" s="96"/>
      <c r="S47" s="97"/>
      <c r="T47" s="97"/>
      <c r="U47" s="97"/>
      <c r="V47" s="98"/>
      <c r="W47" s="96"/>
      <c r="X47" s="97"/>
      <c r="Y47" s="97"/>
      <c r="Z47" s="97"/>
      <c r="AA47" s="98"/>
      <c r="AB47" s="96"/>
      <c r="AC47" s="97"/>
      <c r="AD47" s="97"/>
      <c r="AE47" s="97"/>
      <c r="AF47" s="98"/>
      <c r="AG47" s="96"/>
      <c r="AH47" s="97"/>
      <c r="AI47" s="97"/>
      <c r="AJ47" s="97"/>
      <c r="AK47" s="98"/>
      <c r="AL47" s="96"/>
      <c r="AM47" s="97"/>
      <c r="AN47" s="97"/>
      <c r="AO47" s="97"/>
      <c r="AP47" s="98"/>
      <c r="AQ47" s="96"/>
      <c r="AR47" s="97"/>
      <c r="AS47" s="97"/>
      <c r="AT47" s="97"/>
      <c r="AU47" s="98"/>
      <c r="AV47" s="96"/>
      <c r="AW47" s="97"/>
      <c r="AX47" s="97"/>
      <c r="AY47" s="97"/>
      <c r="AZ47" s="98"/>
      <c r="BA47" s="96"/>
      <c r="BB47" s="97"/>
      <c r="BC47" s="97"/>
      <c r="BD47" s="97"/>
      <c r="BE47" s="98"/>
      <c r="BF47" s="96"/>
      <c r="BG47" s="97"/>
      <c r="BH47" s="97"/>
      <c r="BI47" s="97"/>
      <c r="BJ47" s="98"/>
      <c r="BK47" s="99"/>
    </row>
    <row r="48" spans="1:63" ht="15">
      <c r="A48" s="92"/>
      <c r="B48" s="103" t="s">
        <v>184</v>
      </c>
      <c r="C48" s="96"/>
      <c r="D48" s="97"/>
      <c r="E48" s="97"/>
      <c r="F48" s="97"/>
      <c r="G48" s="98"/>
      <c r="H48" s="96"/>
      <c r="I48" s="97"/>
      <c r="J48" s="97"/>
      <c r="K48" s="97"/>
      <c r="L48" s="98"/>
      <c r="M48" s="96"/>
      <c r="N48" s="97"/>
      <c r="O48" s="97"/>
      <c r="P48" s="97"/>
      <c r="Q48" s="98"/>
      <c r="R48" s="96"/>
      <c r="S48" s="97"/>
      <c r="T48" s="97"/>
      <c r="U48" s="97"/>
      <c r="V48" s="98"/>
      <c r="W48" s="96"/>
      <c r="X48" s="97"/>
      <c r="Y48" s="97"/>
      <c r="Z48" s="97"/>
      <c r="AA48" s="98"/>
      <c r="AB48" s="96"/>
      <c r="AC48" s="97"/>
      <c r="AD48" s="97"/>
      <c r="AE48" s="97"/>
      <c r="AF48" s="98"/>
      <c r="AG48" s="96"/>
      <c r="AH48" s="97"/>
      <c r="AI48" s="97"/>
      <c r="AJ48" s="97"/>
      <c r="AK48" s="98"/>
      <c r="AL48" s="96"/>
      <c r="AM48" s="97"/>
      <c r="AN48" s="97"/>
      <c r="AO48" s="97"/>
      <c r="AP48" s="98"/>
      <c r="AQ48" s="96"/>
      <c r="AR48" s="97"/>
      <c r="AS48" s="97"/>
      <c r="AT48" s="97"/>
      <c r="AU48" s="98"/>
      <c r="AV48" s="96"/>
      <c r="AW48" s="97"/>
      <c r="AX48" s="97"/>
      <c r="AY48" s="97"/>
      <c r="AZ48" s="98"/>
      <c r="BA48" s="96"/>
      <c r="BB48" s="97"/>
      <c r="BC48" s="97"/>
      <c r="BD48" s="97"/>
      <c r="BE48" s="98"/>
      <c r="BF48" s="96"/>
      <c r="BG48" s="97"/>
      <c r="BH48" s="97"/>
      <c r="BI48" s="97"/>
      <c r="BJ48" s="98"/>
      <c r="BK48" s="99"/>
    </row>
    <row r="49" spans="1:63" ht="4.5" customHeight="1">
      <c r="A49" s="92"/>
      <c r="B49" s="94"/>
      <c r="C49" s="194"/>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6"/>
    </row>
    <row r="50" spans="1:63" ht="15">
      <c r="A50" s="92" t="s">
        <v>193</v>
      </c>
      <c r="B50" s="93" t="s">
        <v>194</v>
      </c>
      <c r="C50" s="194"/>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6"/>
    </row>
    <row r="51" spans="1:63" ht="15">
      <c r="A51" s="92" t="s">
        <v>159</v>
      </c>
      <c r="B51" s="94" t="s">
        <v>195</v>
      </c>
      <c r="C51" s="194"/>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6"/>
    </row>
    <row r="52" spans="1:63" ht="15">
      <c r="A52" s="92"/>
      <c r="B52" s="95" t="s">
        <v>161</v>
      </c>
      <c r="C52" s="96"/>
      <c r="D52" s="97"/>
      <c r="E52" s="97"/>
      <c r="F52" s="97"/>
      <c r="G52" s="98"/>
      <c r="H52" s="96"/>
      <c r="I52" s="97"/>
      <c r="J52" s="97"/>
      <c r="K52" s="97"/>
      <c r="L52" s="98"/>
      <c r="M52" s="96"/>
      <c r="N52" s="97"/>
      <c r="O52" s="97"/>
      <c r="P52" s="97"/>
      <c r="Q52" s="98"/>
      <c r="R52" s="96"/>
      <c r="S52" s="97"/>
      <c r="T52" s="97"/>
      <c r="U52" s="97"/>
      <c r="V52" s="98"/>
      <c r="W52" s="96"/>
      <c r="X52" s="97"/>
      <c r="Y52" s="97"/>
      <c r="Z52" s="97"/>
      <c r="AA52" s="98"/>
      <c r="AB52" s="96"/>
      <c r="AC52" s="97"/>
      <c r="AD52" s="97"/>
      <c r="AE52" s="97"/>
      <c r="AF52" s="98"/>
      <c r="AG52" s="96"/>
      <c r="AH52" s="97"/>
      <c r="AI52" s="97"/>
      <c r="AJ52" s="97"/>
      <c r="AK52" s="98"/>
      <c r="AL52" s="96"/>
      <c r="AM52" s="97"/>
      <c r="AN52" s="97"/>
      <c r="AO52" s="97"/>
      <c r="AP52" s="98"/>
      <c r="AQ52" s="96"/>
      <c r="AR52" s="97"/>
      <c r="AS52" s="97"/>
      <c r="AT52" s="97"/>
      <c r="AU52" s="98"/>
      <c r="AV52" s="96"/>
      <c r="AW52" s="97"/>
      <c r="AX52" s="97"/>
      <c r="AY52" s="97"/>
      <c r="AZ52" s="98"/>
      <c r="BA52" s="96"/>
      <c r="BB52" s="97"/>
      <c r="BC52" s="97"/>
      <c r="BD52" s="97"/>
      <c r="BE52" s="98"/>
      <c r="BF52" s="96"/>
      <c r="BG52" s="97"/>
      <c r="BH52" s="97"/>
      <c r="BI52" s="97"/>
      <c r="BJ52" s="98"/>
      <c r="BK52" s="99"/>
    </row>
    <row r="53" spans="1:63" ht="15">
      <c r="A53" s="92"/>
      <c r="B53" s="103" t="s">
        <v>188</v>
      </c>
      <c r="C53" s="96"/>
      <c r="D53" s="97"/>
      <c r="E53" s="97"/>
      <c r="F53" s="97"/>
      <c r="G53" s="98"/>
      <c r="H53" s="96"/>
      <c r="I53" s="97"/>
      <c r="J53" s="97"/>
      <c r="K53" s="97"/>
      <c r="L53" s="98"/>
      <c r="M53" s="96"/>
      <c r="N53" s="97"/>
      <c r="O53" s="97"/>
      <c r="P53" s="97"/>
      <c r="Q53" s="98"/>
      <c r="R53" s="96"/>
      <c r="S53" s="97"/>
      <c r="T53" s="97"/>
      <c r="U53" s="97"/>
      <c r="V53" s="98"/>
      <c r="W53" s="96"/>
      <c r="X53" s="97"/>
      <c r="Y53" s="97"/>
      <c r="Z53" s="97"/>
      <c r="AA53" s="98"/>
      <c r="AB53" s="96"/>
      <c r="AC53" s="97"/>
      <c r="AD53" s="97"/>
      <c r="AE53" s="97"/>
      <c r="AF53" s="98"/>
      <c r="AG53" s="96"/>
      <c r="AH53" s="97"/>
      <c r="AI53" s="97"/>
      <c r="AJ53" s="97"/>
      <c r="AK53" s="98"/>
      <c r="AL53" s="96"/>
      <c r="AM53" s="97"/>
      <c r="AN53" s="97"/>
      <c r="AO53" s="97"/>
      <c r="AP53" s="98"/>
      <c r="AQ53" s="96"/>
      <c r="AR53" s="97"/>
      <c r="AS53" s="97"/>
      <c r="AT53" s="97"/>
      <c r="AU53" s="98"/>
      <c r="AV53" s="96"/>
      <c r="AW53" s="97"/>
      <c r="AX53" s="97"/>
      <c r="AY53" s="97"/>
      <c r="AZ53" s="98"/>
      <c r="BA53" s="96"/>
      <c r="BB53" s="97"/>
      <c r="BC53" s="97"/>
      <c r="BD53" s="97"/>
      <c r="BE53" s="98"/>
      <c r="BF53" s="96"/>
      <c r="BG53" s="97"/>
      <c r="BH53" s="97"/>
      <c r="BI53" s="97"/>
      <c r="BJ53" s="98"/>
      <c r="BK53" s="99"/>
    </row>
    <row r="54" spans="1:63" ht="4.5" customHeight="1">
      <c r="A54" s="92"/>
      <c r="B54" s="109"/>
      <c r="C54" s="194"/>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6"/>
    </row>
    <row r="55" spans="1:63" ht="15">
      <c r="A55" s="92"/>
      <c r="B55" s="110" t="s">
        <v>196</v>
      </c>
      <c r="C55" s="111"/>
      <c r="D55" s="111">
        <f>D21</f>
        <v>266.27661366689983</v>
      </c>
      <c r="E55" s="111"/>
      <c r="F55" s="111"/>
      <c r="G55" s="112"/>
      <c r="H55" s="113"/>
      <c r="I55" s="111"/>
      <c r="J55" s="111">
        <f>J21</f>
        <v>1384.2624271484683</v>
      </c>
      <c r="K55" s="111"/>
      <c r="L55" s="112"/>
      <c r="M55" s="113"/>
      <c r="N55" s="111"/>
      <c r="O55" s="111"/>
      <c r="P55" s="111"/>
      <c r="Q55" s="112"/>
      <c r="R55" s="113"/>
      <c r="S55" s="111"/>
      <c r="T55" s="111">
        <f>T21</f>
        <v>52.29005625813999</v>
      </c>
      <c r="U55" s="111"/>
      <c r="V55" s="112"/>
      <c r="W55" s="113"/>
      <c r="X55" s="111"/>
      <c r="Y55" s="111"/>
      <c r="Z55" s="111"/>
      <c r="AA55" s="112"/>
      <c r="AB55" s="113"/>
      <c r="AC55" s="111"/>
      <c r="AD55" s="111">
        <f>AD21</f>
        <v>42.615642477600005</v>
      </c>
      <c r="AE55" s="111"/>
      <c r="AF55" s="112"/>
      <c r="AG55" s="113"/>
      <c r="AH55" s="111"/>
      <c r="AI55" s="111"/>
      <c r="AJ55" s="111"/>
      <c r="AK55" s="112"/>
      <c r="AL55" s="113"/>
      <c r="AM55" s="111"/>
      <c r="AN55" s="111">
        <f>AN21</f>
        <v>4.7350713864</v>
      </c>
      <c r="AO55" s="111"/>
      <c r="AP55" s="112"/>
      <c r="AQ55" s="113"/>
      <c r="AR55" s="111"/>
      <c r="AS55" s="111"/>
      <c r="AT55" s="111"/>
      <c r="AU55" s="112"/>
      <c r="AV55" s="113"/>
      <c r="AW55" s="111"/>
      <c r="AX55" s="111"/>
      <c r="AY55" s="111"/>
      <c r="AZ55" s="112"/>
      <c r="BA55" s="113"/>
      <c r="BB55" s="111"/>
      <c r="BC55" s="111"/>
      <c r="BD55" s="111"/>
      <c r="BE55" s="112"/>
      <c r="BF55" s="113"/>
      <c r="BG55" s="111"/>
      <c r="BH55" s="111"/>
      <c r="BI55" s="111"/>
      <c r="BJ55" s="112"/>
      <c r="BK55" s="114">
        <f>D55+J55+T55+AD55+AN55</f>
        <v>1750.179810937508</v>
      </c>
    </row>
    <row r="56" spans="1:63" ht="4.5" customHeight="1">
      <c r="A56" s="92"/>
      <c r="B56" s="110"/>
      <c r="C56" s="197"/>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8"/>
    </row>
    <row r="57" spans="1:63" ht="14.25" customHeight="1">
      <c r="A57" s="92" t="s">
        <v>197</v>
      </c>
      <c r="B57" s="115" t="s">
        <v>198</v>
      </c>
      <c r="C57" s="197"/>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8"/>
    </row>
    <row r="58" spans="1:63" ht="15">
      <c r="A58" s="92"/>
      <c r="B58" s="95" t="s">
        <v>161</v>
      </c>
      <c r="C58" s="97"/>
      <c r="D58" s="97"/>
      <c r="E58" s="97"/>
      <c r="F58" s="97"/>
      <c r="G58" s="116"/>
      <c r="H58" s="96"/>
      <c r="I58" s="97"/>
      <c r="J58" s="97"/>
      <c r="K58" s="97"/>
      <c r="L58" s="116"/>
      <c r="M58" s="96"/>
      <c r="N58" s="97"/>
      <c r="O58" s="97"/>
      <c r="P58" s="97"/>
      <c r="Q58" s="116"/>
      <c r="R58" s="96"/>
      <c r="S58" s="97"/>
      <c r="T58" s="97"/>
      <c r="U58" s="97"/>
      <c r="V58" s="98"/>
      <c r="W58" s="117"/>
      <c r="X58" s="97"/>
      <c r="Y58" s="97"/>
      <c r="Z58" s="97"/>
      <c r="AA58" s="116"/>
      <c r="AB58" s="96"/>
      <c r="AC58" s="97"/>
      <c r="AD58" s="97"/>
      <c r="AE58" s="97"/>
      <c r="AF58" s="116"/>
      <c r="AG58" s="96"/>
      <c r="AH58" s="97"/>
      <c r="AI58" s="97"/>
      <c r="AJ58" s="97"/>
      <c r="AK58" s="116"/>
      <c r="AL58" s="96"/>
      <c r="AM58" s="97"/>
      <c r="AN58" s="97"/>
      <c r="AO58" s="97"/>
      <c r="AP58" s="116"/>
      <c r="AQ58" s="96"/>
      <c r="AR58" s="97"/>
      <c r="AS58" s="97"/>
      <c r="AT58" s="97"/>
      <c r="AU58" s="116"/>
      <c r="AV58" s="96"/>
      <c r="AW58" s="97"/>
      <c r="AX58" s="97"/>
      <c r="AY58" s="97"/>
      <c r="AZ58" s="116"/>
      <c r="BA58" s="96"/>
      <c r="BB58" s="97"/>
      <c r="BC58" s="97"/>
      <c r="BD58" s="97"/>
      <c r="BE58" s="116"/>
      <c r="BF58" s="96"/>
      <c r="BG58" s="97"/>
      <c r="BH58" s="97"/>
      <c r="BI58" s="97"/>
      <c r="BJ58" s="116"/>
      <c r="BK58" s="96"/>
    </row>
    <row r="59" spans="1:63" ht="15.75" thickBot="1">
      <c r="A59" s="118"/>
      <c r="B59" s="103" t="s">
        <v>188</v>
      </c>
      <c r="C59" s="97"/>
      <c r="D59" s="97"/>
      <c r="E59" s="97"/>
      <c r="F59" s="97"/>
      <c r="G59" s="116"/>
      <c r="H59" s="96"/>
      <c r="I59" s="97"/>
      <c r="J59" s="97"/>
      <c r="K59" s="97"/>
      <c r="L59" s="116"/>
      <c r="M59" s="96"/>
      <c r="N59" s="97"/>
      <c r="O59" s="97"/>
      <c r="P59" s="97"/>
      <c r="Q59" s="116"/>
      <c r="R59" s="96"/>
      <c r="S59" s="97"/>
      <c r="T59" s="97"/>
      <c r="U59" s="97"/>
      <c r="V59" s="98"/>
      <c r="W59" s="117"/>
      <c r="X59" s="97"/>
      <c r="Y59" s="97"/>
      <c r="Z59" s="97"/>
      <c r="AA59" s="116"/>
      <c r="AB59" s="96"/>
      <c r="AC59" s="97"/>
      <c r="AD59" s="97"/>
      <c r="AE59" s="97"/>
      <c r="AF59" s="116"/>
      <c r="AG59" s="96"/>
      <c r="AH59" s="97"/>
      <c r="AI59" s="97"/>
      <c r="AJ59" s="97"/>
      <c r="AK59" s="116"/>
      <c r="AL59" s="96"/>
      <c r="AM59" s="97"/>
      <c r="AN59" s="97"/>
      <c r="AO59" s="97"/>
      <c r="AP59" s="116"/>
      <c r="AQ59" s="96"/>
      <c r="AR59" s="97"/>
      <c r="AS59" s="97"/>
      <c r="AT59" s="97"/>
      <c r="AU59" s="116"/>
      <c r="AV59" s="96"/>
      <c r="AW59" s="97"/>
      <c r="AX59" s="97"/>
      <c r="AY59" s="97"/>
      <c r="AZ59" s="116"/>
      <c r="BA59" s="96"/>
      <c r="BB59" s="97"/>
      <c r="BC59" s="97"/>
      <c r="BD59" s="97"/>
      <c r="BE59" s="116"/>
      <c r="BF59" s="96"/>
      <c r="BG59" s="97"/>
      <c r="BH59" s="97"/>
      <c r="BI59" s="97"/>
      <c r="BJ59" s="116"/>
      <c r="BK59" s="96"/>
    </row>
    <row r="60" spans="1:2" ht="6" customHeight="1">
      <c r="A60" s="105"/>
      <c r="B60" s="119"/>
    </row>
    <row r="61" spans="1:12" ht="15">
      <c r="A61" s="105"/>
      <c r="B61" s="105" t="s">
        <v>199</v>
      </c>
      <c r="L61" s="120" t="s">
        <v>200</v>
      </c>
    </row>
    <row r="62" spans="1:12" ht="15">
      <c r="A62" s="105"/>
      <c r="B62" s="105" t="s">
        <v>201</v>
      </c>
      <c r="L62" s="105" t="s">
        <v>202</v>
      </c>
    </row>
    <row r="63" ht="15">
      <c r="L63" s="105" t="s">
        <v>203</v>
      </c>
    </row>
    <row r="64" spans="2:12" ht="15">
      <c r="B64" s="105" t="s">
        <v>204</v>
      </c>
      <c r="L64" s="105" t="s">
        <v>205</v>
      </c>
    </row>
    <row r="65" spans="2:12" ht="15">
      <c r="B65" s="105" t="s">
        <v>206</v>
      </c>
      <c r="L65" s="105" t="s">
        <v>207</v>
      </c>
    </row>
    <row r="66" spans="2:12" ht="15">
      <c r="B66" s="105"/>
      <c r="L66" s="105" t="s">
        <v>208</v>
      </c>
    </row>
    <row r="74" ht="15">
      <c r="B74" s="105"/>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L46"/>
  <sheetViews>
    <sheetView zoomScalePageLayoutView="0" workbookViewId="0" topLeftCell="A1">
      <selection activeCell="E16" sqref="E16"/>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24" t="s">
        <v>209</v>
      </c>
      <c r="C2" s="200"/>
      <c r="D2" s="200"/>
      <c r="E2" s="200"/>
      <c r="F2" s="200"/>
      <c r="G2" s="200"/>
      <c r="H2" s="200"/>
      <c r="I2" s="200"/>
      <c r="J2" s="200"/>
      <c r="K2" s="200"/>
      <c r="L2" s="225"/>
    </row>
    <row r="3" spans="2:12" ht="15">
      <c r="B3" s="224" t="s">
        <v>210</v>
      </c>
      <c r="C3" s="200"/>
      <c r="D3" s="200"/>
      <c r="E3" s="200"/>
      <c r="F3" s="200"/>
      <c r="G3" s="200"/>
      <c r="H3" s="200"/>
      <c r="I3" s="200"/>
      <c r="J3" s="200"/>
      <c r="K3" s="200"/>
      <c r="L3" s="225"/>
    </row>
    <row r="4" spans="2:12" ht="30">
      <c r="B4" s="97" t="s">
        <v>146</v>
      </c>
      <c r="C4" s="121" t="s">
        <v>211</v>
      </c>
      <c r="D4" s="121" t="s">
        <v>212</v>
      </c>
      <c r="E4" s="121" t="s">
        <v>213</v>
      </c>
      <c r="F4" s="121" t="s">
        <v>181</v>
      </c>
      <c r="G4" s="121" t="s">
        <v>186</v>
      </c>
      <c r="H4" s="121" t="s">
        <v>194</v>
      </c>
      <c r="I4" s="121" t="s">
        <v>214</v>
      </c>
      <c r="J4" s="121" t="s">
        <v>215</v>
      </c>
      <c r="K4" s="121" t="s">
        <v>106</v>
      </c>
      <c r="L4" s="121" t="s">
        <v>216</v>
      </c>
    </row>
    <row r="5" spans="2:12" ht="15">
      <c r="B5" s="122">
        <v>1</v>
      </c>
      <c r="C5" s="123" t="s">
        <v>217</v>
      </c>
      <c r="D5" s="123"/>
      <c r="E5" s="97"/>
      <c r="F5" s="97"/>
      <c r="G5" s="97"/>
      <c r="H5" s="97"/>
      <c r="I5" s="97"/>
      <c r="J5" s="97"/>
      <c r="K5" s="97"/>
      <c r="L5" s="97"/>
    </row>
    <row r="6" spans="2:12" ht="15">
      <c r="B6" s="122">
        <v>2</v>
      </c>
      <c r="C6" s="124" t="s">
        <v>218</v>
      </c>
      <c r="D6" s="124"/>
      <c r="E6" s="125">
        <v>17.050183177999997</v>
      </c>
      <c r="F6" s="97"/>
      <c r="G6" s="97"/>
      <c r="H6" s="97"/>
      <c r="I6" s="97"/>
      <c r="J6" s="97"/>
      <c r="K6" s="125">
        <f>E6</f>
        <v>17.050183177999997</v>
      </c>
      <c r="L6" s="97"/>
    </row>
    <row r="7" spans="2:12" ht="15">
      <c r="B7" s="122">
        <v>3</v>
      </c>
      <c r="C7" s="123" t="s">
        <v>219</v>
      </c>
      <c r="D7" s="123"/>
      <c r="E7" s="97"/>
      <c r="F7" s="97"/>
      <c r="G7" s="97"/>
      <c r="H7" s="97"/>
      <c r="I7" s="97"/>
      <c r="J7" s="97"/>
      <c r="K7" s="97"/>
      <c r="L7" s="97"/>
    </row>
    <row r="8" spans="2:12" ht="15">
      <c r="B8" s="122">
        <v>4</v>
      </c>
      <c r="C8" s="124" t="s">
        <v>220</v>
      </c>
      <c r="D8" s="124"/>
      <c r="E8" s="125">
        <v>23.675356932000003</v>
      </c>
      <c r="F8" s="97"/>
      <c r="G8" s="97"/>
      <c r="H8" s="97"/>
      <c r="I8" s="97"/>
      <c r="J8" s="97"/>
      <c r="K8" s="125">
        <f>E8</f>
        <v>23.675356932000003</v>
      </c>
      <c r="L8" s="97"/>
    </row>
    <row r="9" spans="2:12" ht="15">
      <c r="B9" s="122">
        <v>5</v>
      </c>
      <c r="C9" s="124" t="s">
        <v>221</v>
      </c>
      <c r="D9" s="124"/>
      <c r="E9" s="125"/>
      <c r="F9" s="97"/>
      <c r="G9" s="97"/>
      <c r="H9" s="97"/>
      <c r="I9" s="97"/>
      <c r="J9" s="97"/>
      <c r="K9" s="125"/>
      <c r="L9" s="97"/>
    </row>
    <row r="10" spans="2:12" ht="15">
      <c r="B10" s="122">
        <v>6</v>
      </c>
      <c r="C10" s="124" t="s">
        <v>222</v>
      </c>
      <c r="D10" s="124"/>
      <c r="E10" s="125"/>
      <c r="F10" s="97"/>
      <c r="G10" s="97"/>
      <c r="H10" s="97"/>
      <c r="I10" s="97"/>
      <c r="J10" s="97"/>
      <c r="K10" s="125"/>
      <c r="L10" s="97"/>
    </row>
    <row r="11" spans="2:12" ht="15">
      <c r="B11" s="122">
        <v>7</v>
      </c>
      <c r="C11" s="124" t="s">
        <v>223</v>
      </c>
      <c r="D11" s="124"/>
      <c r="E11" s="125">
        <v>10.58888404002</v>
      </c>
      <c r="F11" s="97"/>
      <c r="G11" s="97"/>
      <c r="H11" s="97"/>
      <c r="I11" s="97"/>
      <c r="J11" s="97"/>
      <c r="K11" s="125">
        <f>E11</f>
        <v>10.58888404002</v>
      </c>
      <c r="L11" s="97"/>
    </row>
    <row r="12" spans="2:12" ht="15">
      <c r="B12" s="122">
        <v>8</v>
      </c>
      <c r="C12" s="123" t="s">
        <v>224</v>
      </c>
      <c r="D12" s="123"/>
      <c r="E12" s="125"/>
      <c r="F12" s="97"/>
      <c r="G12" s="97"/>
      <c r="H12" s="97"/>
      <c r="I12" s="97"/>
      <c r="J12" s="97"/>
      <c r="K12" s="125"/>
      <c r="L12" s="97"/>
    </row>
    <row r="13" spans="2:12" ht="15">
      <c r="B13" s="122">
        <v>9</v>
      </c>
      <c r="C13" s="123" t="s">
        <v>225</v>
      </c>
      <c r="D13" s="123"/>
      <c r="E13" s="125"/>
      <c r="F13" s="97"/>
      <c r="G13" s="97"/>
      <c r="H13" s="97"/>
      <c r="I13" s="97"/>
      <c r="J13" s="97"/>
      <c r="K13" s="125"/>
      <c r="L13" s="97"/>
    </row>
    <row r="14" spans="2:12" ht="15">
      <c r="B14" s="122">
        <v>10</v>
      </c>
      <c r="C14" s="124" t="s">
        <v>226</v>
      </c>
      <c r="D14" s="124"/>
      <c r="E14" s="125">
        <v>5.9257185245</v>
      </c>
      <c r="F14" s="97"/>
      <c r="G14" s="97"/>
      <c r="H14" s="97"/>
      <c r="I14" s="97"/>
      <c r="J14" s="97"/>
      <c r="K14" s="125">
        <f>E14</f>
        <v>5.9257185245</v>
      </c>
      <c r="L14" s="97"/>
    </row>
    <row r="15" spans="2:12" ht="15">
      <c r="B15" s="122">
        <v>11</v>
      </c>
      <c r="C15" s="124" t="s">
        <v>227</v>
      </c>
      <c r="D15" s="124"/>
      <c r="E15" s="125">
        <v>25.00515631509</v>
      </c>
      <c r="F15" s="97"/>
      <c r="G15" s="97"/>
      <c r="H15" s="97"/>
      <c r="I15" s="97"/>
      <c r="J15" s="97"/>
      <c r="K15" s="125">
        <f>E15</f>
        <v>25.00515631509</v>
      </c>
      <c r="L15" s="97"/>
    </row>
    <row r="16" spans="2:12" ht="15">
      <c r="B16" s="122">
        <v>12</v>
      </c>
      <c r="C16" s="124" t="s">
        <v>228</v>
      </c>
      <c r="D16" s="124"/>
      <c r="E16" s="125">
        <v>14.2148451673</v>
      </c>
      <c r="F16" s="97"/>
      <c r="G16" s="97"/>
      <c r="H16" s="97"/>
      <c r="I16" s="97"/>
      <c r="J16" s="97"/>
      <c r="K16" s="125">
        <f>E16</f>
        <v>14.2148451673</v>
      </c>
      <c r="L16" s="97"/>
    </row>
    <row r="17" spans="2:12" ht="15">
      <c r="B17" s="122">
        <v>13</v>
      </c>
      <c r="C17" s="124" t="s">
        <v>229</v>
      </c>
      <c r="D17" s="124"/>
      <c r="E17" s="125"/>
      <c r="F17" s="97"/>
      <c r="G17" s="97"/>
      <c r="H17" s="97"/>
      <c r="I17" s="97"/>
      <c r="J17" s="97"/>
      <c r="K17" s="125"/>
      <c r="L17" s="97"/>
    </row>
    <row r="18" spans="2:12" ht="15">
      <c r="B18" s="122">
        <v>14</v>
      </c>
      <c r="C18" s="124" t="s">
        <v>230</v>
      </c>
      <c r="D18" s="124"/>
      <c r="E18" s="125"/>
      <c r="F18" s="97"/>
      <c r="G18" s="97"/>
      <c r="H18" s="97"/>
      <c r="I18" s="97"/>
      <c r="J18" s="97"/>
      <c r="K18" s="125"/>
      <c r="L18" s="97"/>
    </row>
    <row r="19" spans="2:12" ht="15">
      <c r="B19" s="122">
        <v>15</v>
      </c>
      <c r="C19" s="124" t="s">
        <v>231</v>
      </c>
      <c r="D19" s="124"/>
      <c r="E19" s="125">
        <v>9.24412089822</v>
      </c>
      <c r="F19" s="97"/>
      <c r="G19" s="97"/>
      <c r="H19" s="97"/>
      <c r="I19" s="97"/>
      <c r="J19" s="97"/>
      <c r="K19" s="125">
        <f>E19</f>
        <v>9.24412089822</v>
      </c>
      <c r="L19" s="97"/>
    </row>
    <row r="20" spans="2:12" ht="15">
      <c r="B20" s="122">
        <v>16</v>
      </c>
      <c r="C20" s="124" t="s">
        <v>232</v>
      </c>
      <c r="D20" s="124"/>
      <c r="E20" s="126">
        <v>14.207965854000003</v>
      </c>
      <c r="F20" s="97"/>
      <c r="G20" s="97"/>
      <c r="H20" s="97"/>
      <c r="I20" s="97"/>
      <c r="J20" s="97"/>
      <c r="K20" s="125">
        <f>E20</f>
        <v>14.207965854000003</v>
      </c>
      <c r="L20" s="97"/>
    </row>
    <row r="21" spans="2:12" ht="15">
      <c r="B21" s="122">
        <v>17</v>
      </c>
      <c r="C21" s="124" t="s">
        <v>233</v>
      </c>
      <c r="D21" s="124"/>
      <c r="E21" s="125"/>
      <c r="F21" s="97"/>
      <c r="G21" s="97"/>
      <c r="H21" s="97"/>
      <c r="I21" s="97"/>
      <c r="J21" s="97"/>
      <c r="K21" s="125"/>
      <c r="L21" s="97"/>
    </row>
    <row r="22" spans="2:12" ht="15">
      <c r="B22" s="122">
        <v>18</v>
      </c>
      <c r="C22" s="123" t="s">
        <v>234</v>
      </c>
      <c r="D22" s="123"/>
      <c r="E22" s="125"/>
      <c r="F22" s="97"/>
      <c r="G22" s="97"/>
      <c r="H22" s="97"/>
      <c r="I22" s="97"/>
      <c r="J22" s="97"/>
      <c r="K22" s="125"/>
      <c r="L22" s="97"/>
    </row>
    <row r="23" spans="2:12" ht="15">
      <c r="B23" s="122">
        <v>19</v>
      </c>
      <c r="C23" s="124" t="s">
        <v>235</v>
      </c>
      <c r="D23" s="124"/>
      <c r="E23" s="125">
        <v>1.1851437049</v>
      </c>
      <c r="F23" s="97"/>
      <c r="G23" s="97"/>
      <c r="H23" s="97"/>
      <c r="I23" s="97"/>
      <c r="J23" s="97"/>
      <c r="K23" s="125">
        <f>E23</f>
        <v>1.1851437049</v>
      </c>
      <c r="L23" s="97"/>
    </row>
    <row r="24" spans="2:12" ht="15">
      <c r="B24" s="122">
        <v>20</v>
      </c>
      <c r="C24" s="124" t="s">
        <v>236</v>
      </c>
      <c r="D24" s="124"/>
      <c r="E24" s="125">
        <v>1430.1609796520129</v>
      </c>
      <c r="F24" s="97"/>
      <c r="G24" s="97"/>
      <c r="H24" s="97"/>
      <c r="I24" s="97"/>
      <c r="J24" s="97"/>
      <c r="K24" s="125">
        <f>E24</f>
        <v>1430.1609796520129</v>
      </c>
      <c r="L24" s="97"/>
    </row>
    <row r="25" spans="2:12" ht="15">
      <c r="B25" s="122">
        <v>21</v>
      </c>
      <c r="C25" s="123" t="s">
        <v>237</v>
      </c>
      <c r="D25" s="123"/>
      <c r="E25" s="125"/>
      <c r="F25" s="97"/>
      <c r="G25" s="97"/>
      <c r="H25" s="97"/>
      <c r="I25" s="97"/>
      <c r="J25" s="97"/>
      <c r="K25" s="125"/>
      <c r="L25" s="97"/>
    </row>
    <row r="26" spans="2:12" ht="15">
      <c r="B26" s="122">
        <v>22</v>
      </c>
      <c r="C26" s="124" t="s">
        <v>238</v>
      </c>
      <c r="D26" s="124"/>
      <c r="E26" s="125"/>
      <c r="F26" s="97"/>
      <c r="G26" s="97"/>
      <c r="H26" s="97"/>
      <c r="I26" s="97"/>
      <c r="J26" s="97"/>
      <c r="K26" s="125"/>
      <c r="L26" s="97"/>
    </row>
    <row r="27" spans="2:12" ht="15">
      <c r="B27" s="122">
        <v>23</v>
      </c>
      <c r="C27" s="123" t="s">
        <v>239</v>
      </c>
      <c r="D27" s="123"/>
      <c r="E27" s="125"/>
      <c r="F27" s="97"/>
      <c r="G27" s="97"/>
      <c r="H27" s="97"/>
      <c r="I27" s="97"/>
      <c r="J27" s="97"/>
      <c r="K27" s="125"/>
      <c r="L27" s="97"/>
    </row>
    <row r="28" spans="2:12" ht="15">
      <c r="B28" s="122">
        <v>24</v>
      </c>
      <c r="C28" s="123" t="s">
        <v>240</v>
      </c>
      <c r="D28" s="123"/>
      <c r="E28" s="125"/>
      <c r="F28" s="97"/>
      <c r="G28" s="97"/>
      <c r="H28" s="97"/>
      <c r="I28" s="97"/>
      <c r="J28" s="97"/>
      <c r="K28" s="125"/>
      <c r="L28" s="97"/>
    </row>
    <row r="29" spans="2:12" ht="15">
      <c r="B29" s="122">
        <v>25</v>
      </c>
      <c r="C29" s="124" t="s">
        <v>241</v>
      </c>
      <c r="D29" s="124"/>
      <c r="E29" s="125">
        <v>104.45476050321851</v>
      </c>
      <c r="F29" s="97"/>
      <c r="G29" s="97"/>
      <c r="H29" s="97"/>
      <c r="I29" s="97"/>
      <c r="J29" s="97"/>
      <c r="K29" s="125">
        <f>E29</f>
        <v>104.45476050321851</v>
      </c>
      <c r="L29" s="97"/>
    </row>
    <row r="30" spans="2:12" ht="15">
      <c r="B30" s="122">
        <v>26</v>
      </c>
      <c r="C30" s="124" t="s">
        <v>242</v>
      </c>
      <c r="D30" s="124"/>
      <c r="E30" s="125">
        <v>1.1837678466</v>
      </c>
      <c r="F30" s="97"/>
      <c r="G30" s="97"/>
      <c r="H30" s="97"/>
      <c r="I30" s="97"/>
      <c r="J30" s="97"/>
      <c r="K30" s="125">
        <f>E30</f>
        <v>1.1837678466</v>
      </c>
      <c r="L30" s="97"/>
    </row>
    <row r="31" spans="2:12" ht="15">
      <c r="B31" s="122">
        <v>27</v>
      </c>
      <c r="C31" s="124" t="s">
        <v>183</v>
      </c>
      <c r="D31" s="124"/>
      <c r="E31" s="125"/>
      <c r="F31" s="97"/>
      <c r="G31" s="97"/>
      <c r="H31" s="97"/>
      <c r="I31" s="97"/>
      <c r="J31" s="97"/>
      <c r="K31" s="125"/>
      <c r="L31" s="97"/>
    </row>
    <row r="32" spans="2:12" ht="15">
      <c r="B32" s="122">
        <v>28</v>
      </c>
      <c r="C32" s="124" t="s">
        <v>243</v>
      </c>
      <c r="D32" s="124"/>
      <c r="E32" s="125"/>
      <c r="F32" s="97"/>
      <c r="G32" s="97"/>
      <c r="H32" s="97"/>
      <c r="I32" s="97"/>
      <c r="J32" s="97"/>
      <c r="K32" s="125"/>
      <c r="L32" s="97"/>
    </row>
    <row r="33" spans="2:12" ht="15">
      <c r="B33" s="122">
        <v>29</v>
      </c>
      <c r="C33" s="124" t="s">
        <v>244</v>
      </c>
      <c r="D33" s="124"/>
      <c r="E33" s="125">
        <v>2.3675356932</v>
      </c>
      <c r="F33" s="97"/>
      <c r="G33" s="97"/>
      <c r="H33" s="97"/>
      <c r="I33" s="97"/>
      <c r="J33" s="97"/>
      <c r="K33" s="125">
        <f>E33</f>
        <v>2.3675356932</v>
      </c>
      <c r="L33" s="97"/>
    </row>
    <row r="34" spans="2:12" ht="15">
      <c r="B34" s="122">
        <v>30</v>
      </c>
      <c r="C34" s="124" t="s">
        <v>245</v>
      </c>
      <c r="D34" s="124"/>
      <c r="E34" s="125">
        <v>2.3702874098</v>
      </c>
      <c r="F34" s="97"/>
      <c r="G34" s="97"/>
      <c r="H34" s="97"/>
      <c r="I34" s="97"/>
      <c r="J34" s="97"/>
      <c r="K34" s="125">
        <f>E34</f>
        <v>2.3702874098</v>
      </c>
      <c r="L34" s="97"/>
    </row>
    <row r="35" spans="2:12" ht="15">
      <c r="B35" s="122">
        <v>31</v>
      </c>
      <c r="C35" s="123" t="s">
        <v>246</v>
      </c>
      <c r="D35" s="123"/>
      <c r="E35" s="125"/>
      <c r="F35" s="97"/>
      <c r="G35" s="97"/>
      <c r="H35" s="97"/>
      <c r="I35" s="97"/>
      <c r="J35" s="97"/>
      <c r="K35" s="125"/>
      <c r="L35" s="97"/>
    </row>
    <row r="36" spans="2:12" ht="15">
      <c r="B36" s="122">
        <v>32</v>
      </c>
      <c r="C36" s="124" t="s">
        <v>247</v>
      </c>
      <c r="D36" s="124"/>
      <c r="E36" s="125">
        <v>62.383575849850004</v>
      </c>
      <c r="F36" s="97"/>
      <c r="G36" s="97"/>
      <c r="H36" s="97"/>
      <c r="I36" s="97"/>
      <c r="J36" s="97"/>
      <c r="K36" s="125">
        <f>E36</f>
        <v>62.383575849850004</v>
      </c>
      <c r="L36" s="97"/>
    </row>
    <row r="37" spans="2:12" ht="15">
      <c r="B37" s="122">
        <v>33</v>
      </c>
      <c r="C37" s="124" t="s">
        <v>248</v>
      </c>
      <c r="D37" s="124"/>
      <c r="E37" s="125"/>
      <c r="F37" s="97"/>
      <c r="G37" s="97"/>
      <c r="H37" s="97"/>
      <c r="I37" s="97"/>
      <c r="J37" s="97"/>
      <c r="K37" s="125"/>
      <c r="L37" s="97"/>
    </row>
    <row r="38" spans="2:12" ht="15">
      <c r="B38" s="122">
        <v>34</v>
      </c>
      <c r="C38" s="124" t="s">
        <v>249</v>
      </c>
      <c r="D38" s="124"/>
      <c r="E38" s="125">
        <v>1.1851437049</v>
      </c>
      <c r="F38" s="97"/>
      <c r="G38" s="97"/>
      <c r="H38" s="97"/>
      <c r="I38" s="97"/>
      <c r="J38" s="97"/>
      <c r="K38" s="125">
        <f>E38</f>
        <v>1.1851437049</v>
      </c>
      <c r="L38" s="97"/>
    </row>
    <row r="39" spans="2:12" ht="15">
      <c r="B39" s="122">
        <v>35</v>
      </c>
      <c r="C39" s="124" t="s">
        <v>250</v>
      </c>
      <c r="D39" s="124"/>
      <c r="E39" s="125"/>
      <c r="F39" s="97"/>
      <c r="G39" s="97"/>
      <c r="H39" s="97"/>
      <c r="I39" s="97"/>
      <c r="J39" s="97"/>
      <c r="K39" s="125"/>
      <c r="L39" s="97"/>
    </row>
    <row r="40" spans="2:12" ht="15">
      <c r="B40" s="122">
        <v>36</v>
      </c>
      <c r="C40" s="124" t="s">
        <v>251</v>
      </c>
      <c r="D40" s="124"/>
      <c r="E40" s="126">
        <v>24.976385663896323</v>
      </c>
      <c r="F40" s="97"/>
      <c r="G40" s="97"/>
      <c r="H40" s="97"/>
      <c r="I40" s="97"/>
      <c r="J40" s="97"/>
      <c r="K40" s="125">
        <f>E40</f>
        <v>24.976385663896323</v>
      </c>
      <c r="L40" s="97"/>
    </row>
    <row r="41" spans="2:12" ht="15">
      <c r="B41" s="121" t="s">
        <v>43</v>
      </c>
      <c r="C41" s="97"/>
      <c r="D41" s="97"/>
      <c r="E41" s="125">
        <f>SUM(E1:E40)</f>
        <v>1750.1798109375077</v>
      </c>
      <c r="F41" s="97"/>
      <c r="G41" s="97"/>
      <c r="H41" s="97"/>
      <c r="I41" s="97"/>
      <c r="J41" s="97"/>
      <c r="K41" s="125">
        <f>SUM(K1:K40)</f>
        <v>1750.1798109375077</v>
      </c>
      <c r="L41" s="97"/>
    </row>
    <row r="42" ht="15">
      <c r="B42" t="s">
        <v>252</v>
      </c>
    </row>
    <row r="46" ht="15">
      <c r="E46" s="127"/>
    </row>
  </sheetData>
  <sheetProtection/>
  <mergeCells count="2">
    <mergeCell ref="B2:L2"/>
    <mergeCell ref="B3:L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28" t="s">
        <v>253</v>
      </c>
    </row>
    <row r="2" spans="1:8" ht="27" customHeight="1" thickBot="1">
      <c r="A2" s="226" t="s">
        <v>254</v>
      </c>
      <c r="B2" s="227"/>
      <c r="C2" s="227"/>
      <c r="D2" s="227"/>
      <c r="E2" s="227"/>
      <c r="F2" s="227"/>
      <c r="G2" s="227"/>
      <c r="H2" s="228"/>
    </row>
    <row r="3" spans="1:8" ht="57.75" thickBot="1">
      <c r="A3" s="129" t="s">
        <v>255</v>
      </c>
      <c r="B3" s="130" t="s">
        <v>256</v>
      </c>
      <c r="C3" s="130" t="s">
        <v>257</v>
      </c>
      <c r="D3" s="130" t="s">
        <v>258</v>
      </c>
      <c r="E3" s="130" t="s">
        <v>259</v>
      </c>
      <c r="F3" s="130" t="s">
        <v>260</v>
      </c>
      <c r="G3" s="130" t="s">
        <v>261</v>
      </c>
      <c r="H3" s="130" t="s">
        <v>262</v>
      </c>
    </row>
    <row r="4" spans="1:8" ht="15.75" thickBot="1">
      <c r="A4" s="129" t="s">
        <v>263</v>
      </c>
      <c r="B4" s="129" t="s">
        <v>263</v>
      </c>
      <c r="C4" s="129" t="s">
        <v>263</v>
      </c>
      <c r="D4" s="129" t="s">
        <v>263</v>
      </c>
      <c r="E4" s="129" t="s">
        <v>263</v>
      </c>
      <c r="F4" s="129" t="s">
        <v>263</v>
      </c>
      <c r="G4" s="129" t="s">
        <v>263</v>
      </c>
      <c r="H4" s="129" t="s">
        <v>263</v>
      </c>
    </row>
    <row r="5" ht="15">
      <c r="A5" s="131"/>
    </row>
    <row r="6" ht="15.75" thickBot="1">
      <c r="A6" s="128" t="s">
        <v>264</v>
      </c>
    </row>
    <row r="7" spans="1:9" ht="15.75" thickBot="1">
      <c r="A7" s="226" t="s">
        <v>265</v>
      </c>
      <c r="B7" s="227"/>
      <c r="C7" s="227"/>
      <c r="D7" s="227"/>
      <c r="E7" s="227"/>
      <c r="F7" s="227"/>
      <c r="G7" s="227"/>
      <c r="H7" s="227"/>
      <c r="I7" s="229"/>
    </row>
    <row r="8" spans="1:9" ht="57.75" thickBot="1">
      <c r="A8" s="129" t="s">
        <v>266</v>
      </c>
      <c r="B8" s="130" t="s">
        <v>255</v>
      </c>
      <c r="C8" s="130" t="s">
        <v>256</v>
      </c>
      <c r="D8" s="130" t="s">
        <v>257</v>
      </c>
      <c r="E8" s="130" t="s">
        <v>258</v>
      </c>
      <c r="F8" s="130" t="s">
        <v>259</v>
      </c>
      <c r="G8" s="130" t="s">
        <v>260</v>
      </c>
      <c r="H8" s="130" t="s">
        <v>261</v>
      </c>
      <c r="I8" s="130" t="s">
        <v>262</v>
      </c>
    </row>
    <row r="9" spans="1:9" ht="15.75" thickBot="1">
      <c r="A9" s="129" t="s">
        <v>263</v>
      </c>
      <c r="B9" s="129" t="s">
        <v>263</v>
      </c>
      <c r="C9" s="129" t="s">
        <v>263</v>
      </c>
      <c r="D9" s="129" t="s">
        <v>263</v>
      </c>
      <c r="E9" s="129" t="s">
        <v>263</v>
      </c>
      <c r="F9" s="129" t="s">
        <v>263</v>
      </c>
      <c r="G9" s="129" t="s">
        <v>263</v>
      </c>
      <c r="H9" s="129" t="s">
        <v>263</v>
      </c>
      <c r="I9" s="129" t="s">
        <v>263</v>
      </c>
    </row>
    <row r="10" ht="15">
      <c r="A10" s="131"/>
    </row>
    <row r="11" ht="15.75" thickBot="1">
      <c r="A11" s="128" t="s">
        <v>267</v>
      </c>
    </row>
    <row r="12" spans="1:6" ht="27" customHeight="1" thickBot="1">
      <c r="A12" s="230" t="s">
        <v>268</v>
      </c>
      <c r="B12" s="231"/>
      <c r="C12" s="231"/>
      <c r="D12" s="231"/>
      <c r="E12" s="231"/>
      <c r="F12" s="232"/>
    </row>
    <row r="13" spans="1:6" ht="27" customHeight="1" thickBot="1">
      <c r="A13" s="233" t="s">
        <v>269</v>
      </c>
      <c r="B13" s="233" t="s">
        <v>266</v>
      </c>
      <c r="C13" s="233" t="s">
        <v>270</v>
      </c>
      <c r="D13" s="235" t="s">
        <v>271</v>
      </c>
      <c r="E13" s="236"/>
      <c r="F13" s="237"/>
    </row>
    <row r="14" spans="1:6" ht="15.75" thickBot="1">
      <c r="A14" s="234"/>
      <c r="B14" s="234"/>
      <c r="C14" s="234"/>
      <c r="D14" s="132" t="s">
        <v>272</v>
      </c>
      <c r="E14" s="132" t="s">
        <v>273</v>
      </c>
      <c r="F14" s="132" t="s">
        <v>274</v>
      </c>
    </row>
    <row r="15" spans="1:6" ht="15.75" thickBot="1">
      <c r="A15" s="133" t="s">
        <v>263</v>
      </c>
      <c r="B15" s="133" t="s">
        <v>263</v>
      </c>
      <c r="C15" s="133" t="s">
        <v>263</v>
      </c>
      <c r="D15" s="133" t="s">
        <v>263</v>
      </c>
      <c r="E15" s="133" t="s">
        <v>263</v>
      </c>
      <c r="F15" s="133" t="s">
        <v>263</v>
      </c>
    </row>
    <row r="16" ht="15">
      <c r="A16" s="134" t="s">
        <v>275</v>
      </c>
    </row>
    <row r="17" ht="15">
      <c r="A17" s="131"/>
    </row>
    <row r="18" ht="15">
      <c r="A18" s="131"/>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U382"/>
  <sheetViews>
    <sheetView zoomScalePageLayoutView="0" workbookViewId="0" topLeftCell="A1">
      <selection activeCell="A1" sqref="A1"/>
    </sheetView>
  </sheetViews>
  <sheetFormatPr defaultColWidth="9.140625" defaultRowHeight="15"/>
  <cols>
    <col min="1" max="1" width="10.00390625" style="0" customWidth="1"/>
    <col min="2" max="2" width="11.421875" style="0" customWidth="1"/>
    <col min="3" max="3" width="11.421875" style="152" customWidth="1"/>
    <col min="4" max="4" width="11.421875" style="0" customWidth="1"/>
    <col min="5" max="5" width="18.421875" style="0" customWidth="1"/>
    <col min="6" max="6" width="10.7109375" style="0" customWidth="1"/>
    <col min="7" max="7" width="27.140625" style="2" customWidth="1"/>
    <col min="8" max="8" width="15.8515625" style="2" customWidth="1"/>
    <col min="9" max="9" width="39.7109375" style="2" customWidth="1"/>
    <col min="10" max="10" width="12.8515625" style="2" customWidth="1"/>
    <col min="11" max="11" width="7.00390625" style="2" customWidth="1"/>
    <col min="12" max="12" width="11.28125" style="2" customWidth="1"/>
    <col min="13" max="13" width="19.421875" style="2" customWidth="1"/>
    <col min="14" max="14" width="14.8515625" style="2" customWidth="1"/>
    <col min="15" max="15" width="18.28125" style="2" customWidth="1"/>
    <col min="16" max="16" width="18.421875" style="2" customWidth="1"/>
    <col min="17" max="17" width="16.421875" style="2" customWidth="1"/>
    <col min="18" max="18" width="13.00390625" style="2" customWidth="1"/>
    <col min="19" max="19" width="11.28125" style="2" customWidth="1"/>
    <col min="20" max="20" width="16.140625" style="2" customWidth="1"/>
    <col min="21" max="21" width="13.28125" style="2" customWidth="1"/>
    <col min="22" max="16384" width="9.140625" style="2" customWidth="1"/>
  </cols>
  <sheetData>
    <row r="2" ht="15">
      <c r="E2" s="153" t="s">
        <v>332</v>
      </c>
    </row>
    <row r="3" ht="15">
      <c r="E3" s="154" t="str">
        <f>"FROM   "&amp;TEXT('[3]INPUT'!D4,"DD-MM-YYYY")&amp;"  TO  "&amp;TEXT('[3]INPUT'!D5,"DD-MM-YYYY")</f>
        <v>FROM   01-09-2020  TO  30-09-2020</v>
      </c>
    </row>
    <row r="4" ht="15.75" thickBot="1"/>
    <row r="5" spans="1:21" ht="37.5" customHeight="1" thickBot="1" thickTop="1">
      <c r="A5" s="155" t="s">
        <v>333</v>
      </c>
      <c r="B5" s="156" t="s">
        <v>334</v>
      </c>
      <c r="C5" s="157" t="s">
        <v>335</v>
      </c>
      <c r="D5" s="156" t="s">
        <v>336</v>
      </c>
      <c r="E5" s="156" t="s">
        <v>97</v>
      </c>
      <c r="F5" s="156" t="s">
        <v>337</v>
      </c>
      <c r="G5" s="156" t="s">
        <v>338</v>
      </c>
      <c r="H5" s="156" t="s">
        <v>339</v>
      </c>
      <c r="I5" s="156" t="s">
        <v>340</v>
      </c>
      <c r="J5" s="156" t="s">
        <v>341</v>
      </c>
      <c r="K5" s="156" t="s">
        <v>342</v>
      </c>
      <c r="L5" s="156" t="s">
        <v>343</v>
      </c>
      <c r="M5" s="156" t="s">
        <v>5</v>
      </c>
      <c r="N5" s="156" t="s">
        <v>344</v>
      </c>
      <c r="O5" s="156" t="s">
        <v>345</v>
      </c>
      <c r="P5" s="156" t="s">
        <v>346</v>
      </c>
      <c r="Q5" s="156" t="s">
        <v>347</v>
      </c>
      <c r="R5" s="156" t="s">
        <v>348</v>
      </c>
      <c r="S5" s="156" t="s">
        <v>349</v>
      </c>
      <c r="T5" s="156" t="s">
        <v>350</v>
      </c>
      <c r="U5" s="156" t="s">
        <v>351</v>
      </c>
    </row>
    <row r="6" spans="1:21" ht="15.75" thickTop="1">
      <c r="A6" s="158" t="s">
        <v>352</v>
      </c>
      <c r="B6" s="159" t="s">
        <v>353</v>
      </c>
      <c r="C6" s="159" t="s">
        <v>353</v>
      </c>
      <c r="D6" s="160" t="s">
        <v>353</v>
      </c>
      <c r="E6" s="161" t="s">
        <v>99</v>
      </c>
      <c r="F6" s="162" t="s">
        <v>354</v>
      </c>
      <c r="G6" s="163" t="s">
        <v>355</v>
      </c>
      <c r="H6" s="161" t="s">
        <v>356</v>
      </c>
      <c r="I6" s="161" t="s">
        <v>357</v>
      </c>
      <c r="J6" s="163" t="s">
        <v>358</v>
      </c>
      <c r="K6" s="164" t="s">
        <v>359</v>
      </c>
      <c r="L6" s="165" t="s">
        <v>359</v>
      </c>
      <c r="M6" s="166">
        <v>0</v>
      </c>
      <c r="N6" s="167">
        <v>0</v>
      </c>
      <c r="O6" s="168">
        <v>85286372</v>
      </c>
      <c r="P6" s="166">
        <v>85286372</v>
      </c>
      <c r="Q6" s="169">
        <v>85286372</v>
      </c>
      <c r="R6" s="168">
        <v>0</v>
      </c>
      <c r="S6" s="167">
        <v>0</v>
      </c>
      <c r="T6" s="166">
        <v>0</v>
      </c>
      <c r="U6" s="169" t="s">
        <v>360</v>
      </c>
    </row>
    <row r="7" spans="1:21" ht="15">
      <c r="A7" s="158" t="s">
        <v>361</v>
      </c>
      <c r="B7" s="159" t="s">
        <v>353</v>
      </c>
      <c r="C7" s="159" t="s">
        <v>353</v>
      </c>
      <c r="D7" s="160" t="s">
        <v>353</v>
      </c>
      <c r="E7" s="161" t="s">
        <v>99</v>
      </c>
      <c r="F7" s="162" t="s">
        <v>362</v>
      </c>
      <c r="G7" s="163" t="s">
        <v>44</v>
      </c>
      <c r="H7" s="161" t="s">
        <v>363</v>
      </c>
      <c r="I7" s="161" t="s">
        <v>364</v>
      </c>
      <c r="J7" s="163" t="s">
        <v>358</v>
      </c>
      <c r="K7" s="164" t="s">
        <v>359</v>
      </c>
      <c r="L7" s="165" t="s">
        <v>359</v>
      </c>
      <c r="M7" s="166">
        <v>62726.292914</v>
      </c>
      <c r="N7" s="167">
        <v>10000</v>
      </c>
      <c r="O7" s="168">
        <v>627262929.14</v>
      </c>
      <c r="P7" s="166">
        <v>627262929.14</v>
      </c>
      <c r="Q7" s="169">
        <v>627211260.02</v>
      </c>
      <c r="R7" s="168">
        <v>0</v>
      </c>
      <c r="S7" s="167">
        <v>0</v>
      </c>
      <c r="T7" s="166">
        <v>300.659074912853</v>
      </c>
      <c r="U7" s="169" t="s">
        <v>353</v>
      </c>
    </row>
    <row r="8" spans="1:21" ht="15">
      <c r="A8" s="158" t="s">
        <v>365</v>
      </c>
      <c r="B8" s="159" t="s">
        <v>353</v>
      </c>
      <c r="C8" s="159" t="s">
        <v>353</v>
      </c>
      <c r="D8" s="160" t="s">
        <v>353</v>
      </c>
      <c r="E8" s="161" t="s">
        <v>99</v>
      </c>
      <c r="F8" s="162" t="s">
        <v>362</v>
      </c>
      <c r="G8" s="163" t="s">
        <v>44</v>
      </c>
      <c r="H8" s="161" t="s">
        <v>366</v>
      </c>
      <c r="I8" s="161" t="s">
        <v>367</v>
      </c>
      <c r="J8" s="163" t="s">
        <v>368</v>
      </c>
      <c r="K8" s="164" t="s">
        <v>359</v>
      </c>
      <c r="L8" s="165" t="s">
        <v>359</v>
      </c>
      <c r="M8" s="166">
        <v>10726.271636</v>
      </c>
      <c r="N8" s="167">
        <v>9999.172671</v>
      </c>
      <c r="O8" s="168">
        <v>107253842.2</v>
      </c>
      <c r="P8" s="166">
        <v>107253842.2</v>
      </c>
      <c r="Q8" s="169">
        <v>0</v>
      </c>
      <c r="R8" s="168">
        <v>0</v>
      </c>
      <c r="S8" s="167">
        <v>0</v>
      </c>
      <c r="T8" s="166">
        <v>300.317224309611</v>
      </c>
      <c r="U8" s="169" t="s">
        <v>369</v>
      </c>
    </row>
    <row r="9" spans="1:21" ht="15">
      <c r="A9" s="158" t="s">
        <v>370</v>
      </c>
      <c r="B9" s="159" t="s">
        <v>353</v>
      </c>
      <c r="C9" s="159" t="s">
        <v>353</v>
      </c>
      <c r="D9" s="160" t="s">
        <v>353</v>
      </c>
      <c r="E9" s="161" t="s">
        <v>99</v>
      </c>
      <c r="F9" s="162" t="s">
        <v>362</v>
      </c>
      <c r="G9" s="163" t="s">
        <v>44</v>
      </c>
      <c r="H9" s="161" t="s">
        <v>366</v>
      </c>
      <c r="I9" s="161" t="s">
        <v>367</v>
      </c>
      <c r="J9" s="163" t="s">
        <v>368</v>
      </c>
      <c r="K9" s="164" t="s">
        <v>359</v>
      </c>
      <c r="L9" s="165" t="s">
        <v>359</v>
      </c>
      <c r="M9" s="166">
        <v>52000</v>
      </c>
      <c r="N9" s="167">
        <v>9999.17815</v>
      </c>
      <c r="O9" s="168">
        <v>519957263.8</v>
      </c>
      <c r="P9" s="166">
        <v>519957263.8</v>
      </c>
      <c r="Q9" s="169">
        <v>0</v>
      </c>
      <c r="R9" s="168">
        <v>0</v>
      </c>
      <c r="S9" s="167">
        <v>0</v>
      </c>
      <c r="T9" s="166">
        <v>300.317224309611</v>
      </c>
      <c r="U9" s="169" t="s">
        <v>369</v>
      </c>
    </row>
    <row r="10" spans="1:21" ht="15">
      <c r="A10" s="158" t="s">
        <v>365</v>
      </c>
      <c r="B10" s="159" t="s">
        <v>353</v>
      </c>
      <c r="C10" s="159" t="s">
        <v>353</v>
      </c>
      <c r="D10" s="160" t="s">
        <v>353</v>
      </c>
      <c r="E10" s="161" t="s">
        <v>100</v>
      </c>
      <c r="F10" s="162" t="s">
        <v>354</v>
      </c>
      <c r="G10" s="163" t="s">
        <v>355</v>
      </c>
      <c r="H10" s="161" t="s">
        <v>371</v>
      </c>
      <c r="I10" s="161" t="s">
        <v>372</v>
      </c>
      <c r="J10" s="163" t="s">
        <v>358</v>
      </c>
      <c r="K10" s="164" t="s">
        <v>359</v>
      </c>
      <c r="L10" s="165" t="s">
        <v>359</v>
      </c>
      <c r="M10" s="166">
        <v>0</v>
      </c>
      <c r="N10" s="167">
        <v>0</v>
      </c>
      <c r="O10" s="168">
        <v>56070625</v>
      </c>
      <c r="P10" s="166">
        <v>56070625</v>
      </c>
      <c r="Q10" s="169">
        <v>56070625</v>
      </c>
      <c r="R10" s="168">
        <v>0</v>
      </c>
      <c r="S10" s="167">
        <v>0</v>
      </c>
      <c r="T10" s="166">
        <v>0</v>
      </c>
      <c r="U10" s="169" t="s">
        <v>360</v>
      </c>
    </row>
    <row r="11" spans="1:21" ht="15">
      <c r="A11" s="158" t="s">
        <v>352</v>
      </c>
      <c r="B11" s="159" t="s">
        <v>353</v>
      </c>
      <c r="C11" s="159" t="s">
        <v>353</v>
      </c>
      <c r="D11" s="160" t="s">
        <v>353</v>
      </c>
      <c r="E11" s="161" t="s">
        <v>100</v>
      </c>
      <c r="F11" s="162" t="s">
        <v>362</v>
      </c>
      <c r="G11" s="163" t="s">
        <v>44</v>
      </c>
      <c r="H11" s="161" t="s">
        <v>363</v>
      </c>
      <c r="I11" s="161" t="s">
        <v>364</v>
      </c>
      <c r="J11" s="163" t="s">
        <v>358</v>
      </c>
      <c r="K11" s="164" t="s">
        <v>359</v>
      </c>
      <c r="L11" s="165" t="s">
        <v>359</v>
      </c>
      <c r="M11" s="166">
        <v>54508.701524</v>
      </c>
      <c r="N11" s="167">
        <v>10000</v>
      </c>
      <c r="O11" s="168">
        <v>545087015.24</v>
      </c>
      <c r="P11" s="166">
        <v>545087015.24</v>
      </c>
      <c r="Q11" s="169">
        <v>545041620.02</v>
      </c>
      <c r="R11" s="168">
        <v>0</v>
      </c>
      <c r="S11" s="167">
        <v>0</v>
      </c>
      <c r="T11" s="166">
        <v>303.974555</v>
      </c>
      <c r="U11" s="169" t="s">
        <v>353</v>
      </c>
    </row>
    <row r="12" spans="1:21" ht="15">
      <c r="A12" s="158" t="s">
        <v>373</v>
      </c>
      <c r="B12" s="159" t="s">
        <v>353</v>
      </c>
      <c r="C12" s="159" t="s">
        <v>353</v>
      </c>
      <c r="D12" s="160" t="s">
        <v>353</v>
      </c>
      <c r="E12" s="161" t="s">
        <v>100</v>
      </c>
      <c r="F12" s="162" t="s">
        <v>362</v>
      </c>
      <c r="G12" s="163" t="s">
        <v>44</v>
      </c>
      <c r="H12" s="161" t="s">
        <v>366</v>
      </c>
      <c r="I12" s="161" t="s">
        <v>367</v>
      </c>
      <c r="J12" s="163" t="s">
        <v>368</v>
      </c>
      <c r="K12" s="164" t="s">
        <v>359</v>
      </c>
      <c r="L12" s="165" t="s">
        <v>359</v>
      </c>
      <c r="M12" s="166">
        <v>54508.707662</v>
      </c>
      <c r="N12" s="167">
        <v>9999.172671</v>
      </c>
      <c r="O12" s="168">
        <v>545041980</v>
      </c>
      <c r="P12" s="166">
        <v>545041980</v>
      </c>
      <c r="Q12" s="169">
        <v>0</v>
      </c>
      <c r="R12" s="168">
        <v>0</v>
      </c>
      <c r="S12" s="167">
        <v>0</v>
      </c>
      <c r="T12" s="166">
        <v>301.975085</v>
      </c>
      <c r="U12" s="169" t="s">
        <v>369</v>
      </c>
    </row>
    <row r="13" spans="1:21" ht="15">
      <c r="A13" s="158" t="s">
        <v>374</v>
      </c>
      <c r="B13" s="159" t="s">
        <v>353</v>
      </c>
      <c r="C13" s="159" t="s">
        <v>353</v>
      </c>
      <c r="D13" s="160" t="s">
        <v>353</v>
      </c>
      <c r="E13" s="161" t="s">
        <v>101</v>
      </c>
      <c r="F13" s="162" t="s">
        <v>354</v>
      </c>
      <c r="G13" s="163" t="s">
        <v>355</v>
      </c>
      <c r="H13" s="161" t="s">
        <v>375</v>
      </c>
      <c r="I13" s="161" t="s">
        <v>376</v>
      </c>
      <c r="J13" s="163" t="s">
        <v>358</v>
      </c>
      <c r="K13" s="164" t="s">
        <v>359</v>
      </c>
      <c r="L13" s="165" t="s">
        <v>359</v>
      </c>
      <c r="M13" s="166">
        <v>0</v>
      </c>
      <c r="N13" s="167">
        <v>0</v>
      </c>
      <c r="O13" s="168">
        <v>1032880</v>
      </c>
      <c r="P13" s="166">
        <v>1032880</v>
      </c>
      <c r="Q13" s="169">
        <v>1032880</v>
      </c>
      <c r="R13" s="168">
        <v>0</v>
      </c>
      <c r="S13" s="167">
        <v>0</v>
      </c>
      <c r="T13" s="166">
        <v>0</v>
      </c>
      <c r="U13" s="169" t="s">
        <v>360</v>
      </c>
    </row>
    <row r="14" spans="1:21" ht="15">
      <c r="A14" s="158" t="s">
        <v>377</v>
      </c>
      <c r="B14" s="159" t="s">
        <v>353</v>
      </c>
      <c r="C14" s="159" t="s">
        <v>353</v>
      </c>
      <c r="D14" s="160" t="s">
        <v>353</v>
      </c>
      <c r="E14" s="161" t="s">
        <v>101</v>
      </c>
      <c r="F14" s="162" t="s">
        <v>362</v>
      </c>
      <c r="G14" s="163" t="s">
        <v>44</v>
      </c>
      <c r="H14" s="161" t="s">
        <v>363</v>
      </c>
      <c r="I14" s="161" t="s">
        <v>364</v>
      </c>
      <c r="J14" s="163" t="s">
        <v>358</v>
      </c>
      <c r="K14" s="164" t="s">
        <v>359</v>
      </c>
      <c r="L14" s="165" t="s">
        <v>359</v>
      </c>
      <c r="M14" s="166">
        <v>19908.399486</v>
      </c>
      <c r="N14" s="167">
        <v>10000</v>
      </c>
      <c r="O14" s="168">
        <v>199083994.86</v>
      </c>
      <c r="P14" s="166">
        <v>199083994.86</v>
      </c>
      <c r="Q14" s="169">
        <v>199067415.01</v>
      </c>
      <c r="R14" s="168">
        <v>0</v>
      </c>
      <c r="S14" s="167">
        <v>0</v>
      </c>
      <c r="T14" s="166">
        <v>303.974555</v>
      </c>
      <c r="U14" s="169" t="s">
        <v>353</v>
      </c>
    </row>
    <row r="15" spans="1:21" ht="15">
      <c r="A15" s="158" t="s">
        <v>378</v>
      </c>
      <c r="B15" s="159" t="s">
        <v>353</v>
      </c>
      <c r="C15" s="159" t="s">
        <v>353</v>
      </c>
      <c r="D15" s="160" t="s">
        <v>353</v>
      </c>
      <c r="E15" s="161" t="s">
        <v>101</v>
      </c>
      <c r="F15" s="162" t="s">
        <v>362</v>
      </c>
      <c r="G15" s="163" t="s">
        <v>44</v>
      </c>
      <c r="H15" s="161" t="s">
        <v>366</v>
      </c>
      <c r="I15" s="161" t="s">
        <v>367</v>
      </c>
      <c r="J15" s="163" t="s">
        <v>368</v>
      </c>
      <c r="K15" s="164" t="s">
        <v>359</v>
      </c>
      <c r="L15" s="165" t="s">
        <v>359</v>
      </c>
      <c r="M15" s="166">
        <v>19908.401679</v>
      </c>
      <c r="N15" s="167">
        <v>9999.172671</v>
      </c>
      <c r="O15" s="168">
        <v>199067546</v>
      </c>
      <c r="P15" s="166">
        <v>199067546</v>
      </c>
      <c r="Q15" s="169">
        <v>0</v>
      </c>
      <c r="R15" s="168">
        <v>0</v>
      </c>
      <c r="S15" s="167">
        <v>0</v>
      </c>
      <c r="T15" s="166">
        <v>301.975085</v>
      </c>
      <c r="U15" s="169" t="s">
        <v>369</v>
      </c>
    </row>
    <row r="16" spans="1:21" ht="15">
      <c r="A16" s="158" t="s">
        <v>379</v>
      </c>
      <c r="B16" s="159" t="s">
        <v>353</v>
      </c>
      <c r="C16" s="159" t="s">
        <v>353</v>
      </c>
      <c r="D16" s="160" t="s">
        <v>353</v>
      </c>
      <c r="E16" s="161" t="s">
        <v>102</v>
      </c>
      <c r="F16" s="162" t="s">
        <v>354</v>
      </c>
      <c r="G16" s="163" t="s">
        <v>355</v>
      </c>
      <c r="H16" s="161" t="s">
        <v>380</v>
      </c>
      <c r="I16" s="161" t="s">
        <v>381</v>
      </c>
      <c r="J16" s="163" t="s">
        <v>358</v>
      </c>
      <c r="K16" s="164" t="s">
        <v>359</v>
      </c>
      <c r="L16" s="165" t="s">
        <v>359</v>
      </c>
      <c r="M16" s="166">
        <v>0</v>
      </c>
      <c r="N16" s="167">
        <v>0</v>
      </c>
      <c r="O16" s="168">
        <v>2951086</v>
      </c>
      <c r="P16" s="166">
        <v>2951086</v>
      </c>
      <c r="Q16" s="169">
        <v>2951086</v>
      </c>
      <c r="R16" s="168">
        <v>0</v>
      </c>
      <c r="S16" s="167">
        <v>0</v>
      </c>
      <c r="T16" s="166">
        <v>0</v>
      </c>
      <c r="U16" s="169" t="s">
        <v>360</v>
      </c>
    </row>
    <row r="17" spans="1:21" ht="15">
      <c r="A17" s="158" t="s">
        <v>382</v>
      </c>
      <c r="B17" s="159" t="s">
        <v>353</v>
      </c>
      <c r="C17" s="159" t="s">
        <v>353</v>
      </c>
      <c r="D17" s="160" t="s">
        <v>353</v>
      </c>
      <c r="E17" s="161" t="s">
        <v>102</v>
      </c>
      <c r="F17" s="162" t="s">
        <v>362</v>
      </c>
      <c r="G17" s="163" t="s">
        <v>44</v>
      </c>
      <c r="H17" s="161" t="s">
        <v>363</v>
      </c>
      <c r="I17" s="161" t="s">
        <v>364</v>
      </c>
      <c r="J17" s="163" t="s">
        <v>358</v>
      </c>
      <c r="K17" s="164" t="s">
        <v>359</v>
      </c>
      <c r="L17" s="165" t="s">
        <v>359</v>
      </c>
      <c r="M17" s="166">
        <v>40336.759574</v>
      </c>
      <c r="N17" s="167">
        <v>10000</v>
      </c>
      <c r="O17" s="168">
        <v>403367595.74</v>
      </c>
      <c r="P17" s="166">
        <v>403367595.74</v>
      </c>
      <c r="Q17" s="169">
        <v>403334003.01</v>
      </c>
      <c r="R17" s="168">
        <v>0</v>
      </c>
      <c r="S17" s="167">
        <v>0</v>
      </c>
      <c r="T17" s="166">
        <v>303.974555</v>
      </c>
      <c r="U17" s="169" t="s">
        <v>353</v>
      </c>
    </row>
    <row r="18" spans="1:21" ht="15">
      <c r="A18" s="158" t="s">
        <v>383</v>
      </c>
      <c r="B18" s="159" t="s">
        <v>353</v>
      </c>
      <c r="C18" s="159" t="s">
        <v>353</v>
      </c>
      <c r="D18" s="160" t="s">
        <v>353</v>
      </c>
      <c r="E18" s="161" t="s">
        <v>102</v>
      </c>
      <c r="F18" s="162" t="s">
        <v>362</v>
      </c>
      <c r="G18" s="163" t="s">
        <v>44</v>
      </c>
      <c r="H18" s="161" t="s">
        <v>366</v>
      </c>
      <c r="I18" s="161" t="s">
        <v>367</v>
      </c>
      <c r="J18" s="163" t="s">
        <v>368</v>
      </c>
      <c r="K18" s="164" t="s">
        <v>359</v>
      </c>
      <c r="L18" s="165" t="s">
        <v>359</v>
      </c>
      <c r="M18" s="166">
        <v>40336.764077</v>
      </c>
      <c r="N18" s="167">
        <v>9999.172671</v>
      </c>
      <c r="O18" s="168">
        <v>403334269</v>
      </c>
      <c r="P18" s="166">
        <v>403334269</v>
      </c>
      <c r="Q18" s="169">
        <v>0</v>
      </c>
      <c r="R18" s="168">
        <v>0</v>
      </c>
      <c r="S18" s="167">
        <v>0</v>
      </c>
      <c r="T18" s="166">
        <v>301.975085</v>
      </c>
      <c r="U18" s="169" t="s">
        <v>369</v>
      </c>
    </row>
    <row r="19" spans="1:21" ht="15">
      <c r="A19" s="158" t="s">
        <v>384</v>
      </c>
      <c r="B19" s="159" t="s">
        <v>353</v>
      </c>
      <c r="C19" s="159" t="s">
        <v>353</v>
      </c>
      <c r="D19" s="160" t="s">
        <v>353</v>
      </c>
      <c r="E19" s="161" t="s">
        <v>103</v>
      </c>
      <c r="F19" s="162" t="s">
        <v>354</v>
      </c>
      <c r="G19" s="163" t="s">
        <v>355</v>
      </c>
      <c r="H19" s="161" t="s">
        <v>385</v>
      </c>
      <c r="I19" s="161" t="s">
        <v>386</v>
      </c>
      <c r="J19" s="163" t="s">
        <v>358</v>
      </c>
      <c r="K19" s="164" t="s">
        <v>359</v>
      </c>
      <c r="L19" s="165" t="s">
        <v>359</v>
      </c>
      <c r="M19" s="166">
        <v>0</v>
      </c>
      <c r="N19" s="167">
        <v>0</v>
      </c>
      <c r="O19" s="168">
        <v>1475543</v>
      </c>
      <c r="P19" s="166">
        <v>1475543</v>
      </c>
      <c r="Q19" s="169">
        <v>1475543</v>
      </c>
      <c r="R19" s="168">
        <v>0</v>
      </c>
      <c r="S19" s="167">
        <v>0</v>
      </c>
      <c r="T19" s="166">
        <v>0</v>
      </c>
      <c r="U19" s="169" t="s">
        <v>360</v>
      </c>
    </row>
    <row r="20" spans="1:21" ht="15">
      <c r="A20" s="158" t="s">
        <v>387</v>
      </c>
      <c r="B20" s="159" t="s">
        <v>353</v>
      </c>
      <c r="C20" s="159" t="s">
        <v>353</v>
      </c>
      <c r="D20" s="160" t="s">
        <v>353</v>
      </c>
      <c r="E20" s="161" t="s">
        <v>103</v>
      </c>
      <c r="F20" s="162" t="s">
        <v>362</v>
      </c>
      <c r="G20" s="163" t="s">
        <v>44</v>
      </c>
      <c r="H20" s="161" t="s">
        <v>363</v>
      </c>
      <c r="I20" s="161" t="s">
        <v>364</v>
      </c>
      <c r="J20" s="163" t="s">
        <v>358</v>
      </c>
      <c r="K20" s="164" t="s">
        <v>359</v>
      </c>
      <c r="L20" s="165" t="s">
        <v>359</v>
      </c>
      <c r="M20" s="166">
        <v>12880.77662</v>
      </c>
      <c r="N20" s="167">
        <v>10000</v>
      </c>
      <c r="O20" s="168">
        <v>128807766.2</v>
      </c>
      <c r="P20" s="166">
        <v>128807766.2</v>
      </c>
      <c r="Q20" s="169">
        <v>128797039.01</v>
      </c>
      <c r="R20" s="168">
        <v>0</v>
      </c>
      <c r="S20" s="167">
        <v>0</v>
      </c>
      <c r="T20" s="166">
        <v>303.97419</v>
      </c>
      <c r="U20" s="169" t="s">
        <v>353</v>
      </c>
    </row>
    <row r="21" spans="1:21" ht="15">
      <c r="A21" s="158" t="s">
        <v>388</v>
      </c>
      <c r="B21" s="159" t="s">
        <v>353</v>
      </c>
      <c r="C21" s="159" t="s">
        <v>353</v>
      </c>
      <c r="D21" s="160" t="s">
        <v>353</v>
      </c>
      <c r="E21" s="161" t="s">
        <v>103</v>
      </c>
      <c r="F21" s="162" t="s">
        <v>362</v>
      </c>
      <c r="G21" s="163" t="s">
        <v>44</v>
      </c>
      <c r="H21" s="161" t="s">
        <v>366</v>
      </c>
      <c r="I21" s="161" t="s">
        <v>367</v>
      </c>
      <c r="J21" s="163" t="s">
        <v>368</v>
      </c>
      <c r="K21" s="164" t="s">
        <v>359</v>
      </c>
      <c r="L21" s="165" t="s">
        <v>359</v>
      </c>
      <c r="M21" s="166">
        <v>12880.778064</v>
      </c>
      <c r="N21" s="167">
        <v>9999.172671</v>
      </c>
      <c r="O21" s="168">
        <v>128797124</v>
      </c>
      <c r="P21" s="166">
        <v>128797124</v>
      </c>
      <c r="Q21" s="169">
        <v>0</v>
      </c>
      <c r="R21" s="168">
        <v>0</v>
      </c>
      <c r="S21" s="167">
        <v>0</v>
      </c>
      <c r="T21" s="166">
        <v>301.975085</v>
      </c>
      <c r="U21" s="169" t="s">
        <v>369</v>
      </c>
    </row>
    <row r="22" spans="1:21" ht="15">
      <c r="A22" s="158" t="s">
        <v>389</v>
      </c>
      <c r="B22" s="159" t="s">
        <v>353</v>
      </c>
      <c r="C22" s="159" t="s">
        <v>353</v>
      </c>
      <c r="D22" s="160" t="s">
        <v>353</v>
      </c>
      <c r="E22" s="161" t="s">
        <v>104</v>
      </c>
      <c r="F22" s="162" t="s">
        <v>362</v>
      </c>
      <c r="G22" s="163" t="s">
        <v>44</v>
      </c>
      <c r="H22" s="161" t="s">
        <v>363</v>
      </c>
      <c r="I22" s="161" t="s">
        <v>364</v>
      </c>
      <c r="J22" s="163" t="s">
        <v>358</v>
      </c>
      <c r="K22" s="164" t="s">
        <v>359</v>
      </c>
      <c r="L22" s="165" t="s">
        <v>359</v>
      </c>
      <c r="M22" s="166">
        <v>41080.866944</v>
      </c>
      <c r="N22" s="167">
        <v>10000</v>
      </c>
      <c r="O22" s="168">
        <v>410808669.44</v>
      </c>
      <c r="P22" s="166">
        <v>410808669.44</v>
      </c>
      <c r="Q22" s="169">
        <v>410774457.02</v>
      </c>
      <c r="R22" s="168">
        <v>0</v>
      </c>
      <c r="S22" s="167">
        <v>0</v>
      </c>
      <c r="T22" s="166">
        <v>303.974555</v>
      </c>
      <c r="U22" s="169" t="s">
        <v>353</v>
      </c>
    </row>
    <row r="23" spans="1:21" ht="15">
      <c r="A23" s="158" t="s">
        <v>390</v>
      </c>
      <c r="B23" s="159" t="s">
        <v>353</v>
      </c>
      <c r="C23" s="159" t="s">
        <v>353</v>
      </c>
      <c r="D23" s="160" t="s">
        <v>353</v>
      </c>
      <c r="E23" s="161" t="s">
        <v>104</v>
      </c>
      <c r="F23" s="162" t="s">
        <v>362</v>
      </c>
      <c r="G23" s="163" t="s">
        <v>44</v>
      </c>
      <c r="H23" s="161" t="s">
        <v>366</v>
      </c>
      <c r="I23" s="161" t="s">
        <v>367</v>
      </c>
      <c r="J23" s="163" t="s">
        <v>368</v>
      </c>
      <c r="K23" s="164" t="s">
        <v>359</v>
      </c>
      <c r="L23" s="165" t="s">
        <v>359</v>
      </c>
      <c r="M23" s="166">
        <v>41080.871639</v>
      </c>
      <c r="N23" s="167">
        <v>9999.172671</v>
      </c>
      <c r="O23" s="168">
        <v>410774729</v>
      </c>
      <c r="P23" s="166">
        <v>410774729</v>
      </c>
      <c r="Q23" s="169">
        <v>0</v>
      </c>
      <c r="R23" s="168">
        <v>0</v>
      </c>
      <c r="S23" s="167">
        <v>0</v>
      </c>
      <c r="T23" s="166">
        <v>301.975085</v>
      </c>
      <c r="U23" s="169" t="s">
        <v>369</v>
      </c>
    </row>
    <row r="24" spans="1:21" ht="15">
      <c r="A24" s="158" t="s">
        <v>391</v>
      </c>
      <c r="B24" s="159" t="s">
        <v>353</v>
      </c>
      <c r="C24" s="159" t="s">
        <v>353</v>
      </c>
      <c r="D24" s="160" t="s">
        <v>353</v>
      </c>
      <c r="E24" s="161" t="s">
        <v>105</v>
      </c>
      <c r="F24" s="162" t="s">
        <v>362</v>
      </c>
      <c r="G24" s="163" t="s">
        <v>44</v>
      </c>
      <c r="H24" s="161" t="s">
        <v>363</v>
      </c>
      <c r="I24" s="161" t="s">
        <v>364</v>
      </c>
      <c r="J24" s="163" t="s">
        <v>358</v>
      </c>
      <c r="K24" s="164" t="s">
        <v>359</v>
      </c>
      <c r="L24" s="165" t="s">
        <v>359</v>
      </c>
      <c r="M24" s="166">
        <v>20558.202935</v>
      </c>
      <c r="N24" s="167">
        <v>10000</v>
      </c>
      <c r="O24" s="168">
        <v>205582029.35</v>
      </c>
      <c r="P24" s="166">
        <v>205582029.35</v>
      </c>
      <c r="Q24" s="169">
        <v>205564908.33</v>
      </c>
      <c r="R24" s="168">
        <v>0</v>
      </c>
      <c r="S24" s="167">
        <v>0</v>
      </c>
      <c r="T24" s="166">
        <v>303.974555</v>
      </c>
      <c r="U24" s="169" t="s">
        <v>353</v>
      </c>
    </row>
    <row r="25" spans="1:21" ht="15">
      <c r="A25" s="158" t="s">
        <v>392</v>
      </c>
      <c r="B25" s="159" t="s">
        <v>353</v>
      </c>
      <c r="C25" s="159" t="s">
        <v>353</v>
      </c>
      <c r="D25" s="160" t="s">
        <v>353</v>
      </c>
      <c r="E25" s="161" t="s">
        <v>105</v>
      </c>
      <c r="F25" s="162" t="s">
        <v>362</v>
      </c>
      <c r="G25" s="163" t="s">
        <v>44</v>
      </c>
      <c r="H25" s="161" t="s">
        <v>366</v>
      </c>
      <c r="I25" s="161" t="s">
        <v>367</v>
      </c>
      <c r="J25" s="163" t="s">
        <v>368</v>
      </c>
      <c r="K25" s="164" t="s">
        <v>359</v>
      </c>
      <c r="L25" s="165" t="s">
        <v>359</v>
      </c>
      <c r="M25" s="166">
        <v>20558.20534</v>
      </c>
      <c r="N25" s="167">
        <v>9999.172671</v>
      </c>
      <c r="O25" s="168">
        <v>205565045</v>
      </c>
      <c r="P25" s="166">
        <v>205565045</v>
      </c>
      <c r="Q25" s="169">
        <v>0</v>
      </c>
      <c r="R25" s="168">
        <v>0</v>
      </c>
      <c r="S25" s="167">
        <v>0</v>
      </c>
      <c r="T25" s="166">
        <v>301.975085</v>
      </c>
      <c r="U25" s="169" t="s">
        <v>369</v>
      </c>
    </row>
    <row r="26" spans="1:21" ht="15">
      <c r="A26" s="158" t="s">
        <v>393</v>
      </c>
      <c r="B26" s="159" t="s">
        <v>369</v>
      </c>
      <c r="C26" s="159" t="s">
        <v>369</v>
      </c>
      <c r="D26" s="160" t="s">
        <v>369</v>
      </c>
      <c r="E26" s="161" t="s">
        <v>99</v>
      </c>
      <c r="F26" s="162" t="s">
        <v>354</v>
      </c>
      <c r="G26" s="163" t="s">
        <v>355</v>
      </c>
      <c r="H26" s="161" t="s">
        <v>394</v>
      </c>
      <c r="I26" s="161" t="s">
        <v>395</v>
      </c>
      <c r="J26" s="163" t="s">
        <v>358</v>
      </c>
      <c r="K26" s="164" t="s">
        <v>359</v>
      </c>
      <c r="L26" s="165" t="s">
        <v>359</v>
      </c>
      <c r="M26" s="166">
        <v>0</v>
      </c>
      <c r="N26" s="167">
        <v>0</v>
      </c>
      <c r="O26" s="168">
        <v>1027964.79</v>
      </c>
      <c r="P26" s="166">
        <v>1027964.79</v>
      </c>
      <c r="Q26" s="169">
        <v>1027964.79</v>
      </c>
      <c r="R26" s="168">
        <v>0</v>
      </c>
      <c r="S26" s="167">
        <v>0</v>
      </c>
      <c r="T26" s="166">
        <v>0</v>
      </c>
      <c r="U26" s="169" t="s">
        <v>360</v>
      </c>
    </row>
    <row r="27" spans="1:21" ht="15">
      <c r="A27" s="158" t="s">
        <v>396</v>
      </c>
      <c r="B27" s="159" t="s">
        <v>369</v>
      </c>
      <c r="C27" s="159" t="s">
        <v>369</v>
      </c>
      <c r="D27" s="160" t="s">
        <v>369</v>
      </c>
      <c r="E27" s="161" t="s">
        <v>99</v>
      </c>
      <c r="F27" s="162" t="s">
        <v>354</v>
      </c>
      <c r="G27" s="163" t="s">
        <v>355</v>
      </c>
      <c r="H27" s="161" t="s">
        <v>397</v>
      </c>
      <c r="I27" s="161" t="s">
        <v>398</v>
      </c>
      <c r="J27" s="163" t="s">
        <v>358</v>
      </c>
      <c r="K27" s="164" t="s">
        <v>359</v>
      </c>
      <c r="L27" s="165" t="s">
        <v>359</v>
      </c>
      <c r="M27" s="166">
        <v>0</v>
      </c>
      <c r="N27" s="167">
        <v>0</v>
      </c>
      <c r="O27" s="168">
        <v>137061.97</v>
      </c>
      <c r="P27" s="166">
        <v>137061.97</v>
      </c>
      <c r="Q27" s="169">
        <v>137061.97</v>
      </c>
      <c r="R27" s="168">
        <v>0</v>
      </c>
      <c r="S27" s="167">
        <v>0</v>
      </c>
      <c r="T27" s="166">
        <v>0</v>
      </c>
      <c r="U27" s="169" t="s">
        <v>360</v>
      </c>
    </row>
    <row r="28" spans="1:21" ht="15">
      <c r="A28" s="158" t="s">
        <v>399</v>
      </c>
      <c r="B28" s="159" t="s">
        <v>369</v>
      </c>
      <c r="C28" s="159" t="s">
        <v>369</v>
      </c>
      <c r="D28" s="160" t="s">
        <v>369</v>
      </c>
      <c r="E28" s="161" t="s">
        <v>99</v>
      </c>
      <c r="F28" s="162" t="s">
        <v>354</v>
      </c>
      <c r="G28" s="163" t="s">
        <v>355</v>
      </c>
      <c r="H28" s="161" t="s">
        <v>356</v>
      </c>
      <c r="I28" s="161" t="s">
        <v>357</v>
      </c>
      <c r="J28" s="163" t="s">
        <v>358</v>
      </c>
      <c r="K28" s="164" t="s">
        <v>359</v>
      </c>
      <c r="L28" s="165" t="s">
        <v>359</v>
      </c>
      <c r="M28" s="166">
        <v>0</v>
      </c>
      <c r="N28" s="167">
        <v>0</v>
      </c>
      <c r="O28" s="168">
        <v>3935900.27</v>
      </c>
      <c r="P28" s="166">
        <v>3935900.27</v>
      </c>
      <c r="Q28" s="169">
        <v>3935900.27</v>
      </c>
      <c r="R28" s="168">
        <v>0</v>
      </c>
      <c r="S28" s="167">
        <v>0</v>
      </c>
      <c r="T28" s="166">
        <v>0</v>
      </c>
      <c r="U28" s="169" t="s">
        <v>360</v>
      </c>
    </row>
    <row r="29" spans="1:21" ht="15">
      <c r="A29" s="158" t="s">
        <v>400</v>
      </c>
      <c r="B29" s="159" t="s">
        <v>369</v>
      </c>
      <c r="C29" s="159" t="s">
        <v>369</v>
      </c>
      <c r="D29" s="160" t="s">
        <v>369</v>
      </c>
      <c r="E29" s="161" t="s">
        <v>99</v>
      </c>
      <c r="F29" s="162" t="s">
        <v>362</v>
      </c>
      <c r="G29" s="163" t="s">
        <v>44</v>
      </c>
      <c r="H29" s="161" t="s">
        <v>366</v>
      </c>
      <c r="I29" s="161" t="s">
        <v>367</v>
      </c>
      <c r="J29" s="163" t="s">
        <v>358</v>
      </c>
      <c r="K29" s="164" t="s">
        <v>359</v>
      </c>
      <c r="L29" s="165" t="s">
        <v>359</v>
      </c>
      <c r="M29" s="166">
        <v>62726.271636</v>
      </c>
      <c r="N29" s="167">
        <v>10000</v>
      </c>
      <c r="O29" s="168">
        <v>627262716.36</v>
      </c>
      <c r="P29" s="166">
        <v>627262716.36</v>
      </c>
      <c r="Q29" s="169">
        <v>627211106</v>
      </c>
      <c r="R29" s="168">
        <v>0</v>
      </c>
      <c r="S29" s="167">
        <v>0</v>
      </c>
      <c r="T29" s="166">
        <v>300.317224309611</v>
      </c>
      <c r="U29" s="169" t="s">
        <v>369</v>
      </c>
    </row>
    <row r="30" spans="1:21" ht="15">
      <c r="A30" s="158" t="s">
        <v>401</v>
      </c>
      <c r="B30" s="159" t="s">
        <v>369</v>
      </c>
      <c r="C30" s="159" t="s">
        <v>369</v>
      </c>
      <c r="D30" s="160" t="s">
        <v>369</v>
      </c>
      <c r="E30" s="161" t="s">
        <v>99</v>
      </c>
      <c r="F30" s="162" t="s">
        <v>362</v>
      </c>
      <c r="G30" s="163" t="s">
        <v>44</v>
      </c>
      <c r="H30" s="161" t="s">
        <v>402</v>
      </c>
      <c r="I30" s="161" t="s">
        <v>403</v>
      </c>
      <c r="J30" s="163" t="s">
        <v>368</v>
      </c>
      <c r="K30" s="164" t="s">
        <v>359</v>
      </c>
      <c r="L30" s="165" t="s">
        <v>359</v>
      </c>
      <c r="M30" s="166">
        <v>63395.536964</v>
      </c>
      <c r="N30" s="167">
        <v>9999.17815</v>
      </c>
      <c r="O30" s="168">
        <v>633903268</v>
      </c>
      <c r="P30" s="166">
        <v>633903268</v>
      </c>
      <c r="Q30" s="169">
        <v>0</v>
      </c>
      <c r="R30" s="168">
        <v>0</v>
      </c>
      <c r="S30" s="167">
        <v>0</v>
      </c>
      <c r="T30" s="166">
        <v>299.97525</v>
      </c>
      <c r="U30" s="169" t="s">
        <v>404</v>
      </c>
    </row>
    <row r="31" spans="1:21" ht="15">
      <c r="A31" s="158" t="s">
        <v>401</v>
      </c>
      <c r="B31" s="159" t="s">
        <v>369</v>
      </c>
      <c r="C31" s="159" t="s">
        <v>369</v>
      </c>
      <c r="D31" s="160" t="s">
        <v>369</v>
      </c>
      <c r="E31" s="161" t="s">
        <v>100</v>
      </c>
      <c r="F31" s="162" t="s">
        <v>354</v>
      </c>
      <c r="G31" s="163" t="s">
        <v>355</v>
      </c>
      <c r="H31" s="161" t="s">
        <v>405</v>
      </c>
      <c r="I31" s="161" t="s">
        <v>406</v>
      </c>
      <c r="J31" s="163" t="s">
        <v>358</v>
      </c>
      <c r="K31" s="164" t="s">
        <v>359</v>
      </c>
      <c r="L31" s="165" t="s">
        <v>359</v>
      </c>
      <c r="M31" s="166">
        <v>0</v>
      </c>
      <c r="N31" s="167">
        <v>0</v>
      </c>
      <c r="O31" s="168">
        <v>445451.41</v>
      </c>
      <c r="P31" s="166">
        <v>445451.41</v>
      </c>
      <c r="Q31" s="169">
        <v>445451.41</v>
      </c>
      <c r="R31" s="168">
        <v>0</v>
      </c>
      <c r="S31" s="167">
        <v>0</v>
      </c>
      <c r="T31" s="166">
        <v>0</v>
      </c>
      <c r="U31" s="169" t="s">
        <v>360</v>
      </c>
    </row>
    <row r="32" spans="1:21" ht="15">
      <c r="A32" s="158" t="s">
        <v>393</v>
      </c>
      <c r="B32" s="159" t="s">
        <v>369</v>
      </c>
      <c r="C32" s="159" t="s">
        <v>369</v>
      </c>
      <c r="D32" s="160" t="s">
        <v>369</v>
      </c>
      <c r="E32" s="161" t="s">
        <v>100</v>
      </c>
      <c r="F32" s="162" t="s">
        <v>354</v>
      </c>
      <c r="G32" s="163" t="s">
        <v>355</v>
      </c>
      <c r="H32" s="161" t="s">
        <v>407</v>
      </c>
      <c r="I32" s="161" t="s">
        <v>408</v>
      </c>
      <c r="J32" s="163" t="s">
        <v>358</v>
      </c>
      <c r="K32" s="164" t="s">
        <v>359</v>
      </c>
      <c r="L32" s="165" t="s">
        <v>359</v>
      </c>
      <c r="M32" s="166">
        <v>0</v>
      </c>
      <c r="N32" s="167">
        <v>0</v>
      </c>
      <c r="O32" s="168">
        <v>1014258.6</v>
      </c>
      <c r="P32" s="166">
        <v>1014258.6</v>
      </c>
      <c r="Q32" s="169">
        <v>1014258.6</v>
      </c>
      <c r="R32" s="168">
        <v>0</v>
      </c>
      <c r="S32" s="167">
        <v>0</v>
      </c>
      <c r="T32" s="166">
        <v>0</v>
      </c>
      <c r="U32" s="169" t="s">
        <v>360</v>
      </c>
    </row>
    <row r="33" spans="1:21" ht="15">
      <c r="A33" s="158" t="s">
        <v>396</v>
      </c>
      <c r="B33" s="159" t="s">
        <v>369</v>
      </c>
      <c r="C33" s="159" t="s">
        <v>369</v>
      </c>
      <c r="D33" s="160" t="s">
        <v>369</v>
      </c>
      <c r="E33" s="161" t="s">
        <v>100</v>
      </c>
      <c r="F33" s="162" t="s">
        <v>354</v>
      </c>
      <c r="G33" s="163" t="s">
        <v>355</v>
      </c>
      <c r="H33" s="161" t="s">
        <v>409</v>
      </c>
      <c r="I33" s="161" t="s">
        <v>410</v>
      </c>
      <c r="J33" s="163" t="s">
        <v>358</v>
      </c>
      <c r="K33" s="164" t="s">
        <v>359</v>
      </c>
      <c r="L33" s="165" t="s">
        <v>359</v>
      </c>
      <c r="M33" s="166">
        <v>0</v>
      </c>
      <c r="N33" s="167">
        <v>0</v>
      </c>
      <c r="O33" s="168">
        <v>2768651.85</v>
      </c>
      <c r="P33" s="166">
        <v>2768651.85</v>
      </c>
      <c r="Q33" s="169">
        <v>2768651.85</v>
      </c>
      <c r="R33" s="168">
        <v>0</v>
      </c>
      <c r="S33" s="167">
        <v>0</v>
      </c>
      <c r="T33" s="166">
        <v>0</v>
      </c>
      <c r="U33" s="169" t="s">
        <v>360</v>
      </c>
    </row>
    <row r="34" spans="1:21" ht="15">
      <c r="A34" s="158" t="s">
        <v>411</v>
      </c>
      <c r="B34" s="159" t="s">
        <v>369</v>
      </c>
      <c r="C34" s="159" t="s">
        <v>369</v>
      </c>
      <c r="D34" s="160" t="s">
        <v>369</v>
      </c>
      <c r="E34" s="161" t="s">
        <v>100</v>
      </c>
      <c r="F34" s="162" t="s">
        <v>354</v>
      </c>
      <c r="G34" s="163" t="s">
        <v>355</v>
      </c>
      <c r="H34" s="161" t="s">
        <v>412</v>
      </c>
      <c r="I34" s="161" t="s">
        <v>413</v>
      </c>
      <c r="J34" s="163" t="s">
        <v>358</v>
      </c>
      <c r="K34" s="164" t="s">
        <v>359</v>
      </c>
      <c r="L34" s="165" t="s">
        <v>359</v>
      </c>
      <c r="M34" s="166">
        <v>0</v>
      </c>
      <c r="N34" s="167">
        <v>0</v>
      </c>
      <c r="O34" s="168">
        <v>137061.97</v>
      </c>
      <c r="P34" s="166">
        <v>137061.97</v>
      </c>
      <c r="Q34" s="169">
        <v>137061.97</v>
      </c>
      <c r="R34" s="168">
        <v>0</v>
      </c>
      <c r="S34" s="167">
        <v>0</v>
      </c>
      <c r="T34" s="166">
        <v>0</v>
      </c>
      <c r="U34" s="169" t="s">
        <v>360</v>
      </c>
    </row>
    <row r="35" spans="1:21" ht="15">
      <c r="A35" s="158" t="s">
        <v>400</v>
      </c>
      <c r="B35" s="159" t="s">
        <v>369</v>
      </c>
      <c r="C35" s="159" t="s">
        <v>369</v>
      </c>
      <c r="D35" s="160" t="s">
        <v>369</v>
      </c>
      <c r="E35" s="161" t="s">
        <v>100</v>
      </c>
      <c r="F35" s="162" t="s">
        <v>354</v>
      </c>
      <c r="G35" s="163" t="s">
        <v>355</v>
      </c>
      <c r="H35" s="161" t="s">
        <v>371</v>
      </c>
      <c r="I35" s="161" t="s">
        <v>372</v>
      </c>
      <c r="J35" s="163" t="s">
        <v>358</v>
      </c>
      <c r="K35" s="164" t="s">
        <v>359</v>
      </c>
      <c r="L35" s="165" t="s">
        <v>359</v>
      </c>
      <c r="M35" s="166">
        <v>0</v>
      </c>
      <c r="N35" s="167">
        <v>0</v>
      </c>
      <c r="O35" s="168">
        <v>2587616.1</v>
      </c>
      <c r="P35" s="166">
        <v>2587616.1</v>
      </c>
      <c r="Q35" s="169">
        <v>2587616.1</v>
      </c>
      <c r="R35" s="168">
        <v>0</v>
      </c>
      <c r="S35" s="167">
        <v>0</v>
      </c>
      <c r="T35" s="166">
        <v>0</v>
      </c>
      <c r="U35" s="169" t="s">
        <v>360</v>
      </c>
    </row>
    <row r="36" spans="1:21" ht="15">
      <c r="A36" s="158" t="s">
        <v>370</v>
      </c>
      <c r="B36" s="159" t="s">
        <v>369</v>
      </c>
      <c r="C36" s="159" t="s">
        <v>369</v>
      </c>
      <c r="D36" s="160" t="s">
        <v>369</v>
      </c>
      <c r="E36" s="161" t="s">
        <v>100</v>
      </c>
      <c r="F36" s="162" t="s">
        <v>362</v>
      </c>
      <c r="G36" s="163" t="s">
        <v>44</v>
      </c>
      <c r="H36" s="161" t="s">
        <v>366</v>
      </c>
      <c r="I36" s="161" t="s">
        <v>367</v>
      </c>
      <c r="J36" s="163" t="s">
        <v>358</v>
      </c>
      <c r="K36" s="164" t="s">
        <v>359</v>
      </c>
      <c r="L36" s="165" t="s">
        <v>359</v>
      </c>
      <c r="M36" s="166">
        <v>54508.707662</v>
      </c>
      <c r="N36" s="167">
        <v>10000</v>
      </c>
      <c r="O36" s="168">
        <v>545087076.62</v>
      </c>
      <c r="P36" s="166">
        <v>545087076.62</v>
      </c>
      <c r="Q36" s="169">
        <v>545041980</v>
      </c>
      <c r="R36" s="168">
        <v>0</v>
      </c>
      <c r="S36" s="167">
        <v>0</v>
      </c>
      <c r="T36" s="166">
        <v>301.975085</v>
      </c>
      <c r="U36" s="169" t="s">
        <v>369</v>
      </c>
    </row>
    <row r="37" spans="1:21" ht="15">
      <c r="A37" s="158" t="s">
        <v>399</v>
      </c>
      <c r="B37" s="159" t="s">
        <v>369</v>
      </c>
      <c r="C37" s="159" t="s">
        <v>369</v>
      </c>
      <c r="D37" s="160" t="s">
        <v>369</v>
      </c>
      <c r="E37" s="161" t="s">
        <v>100</v>
      </c>
      <c r="F37" s="162" t="s">
        <v>362</v>
      </c>
      <c r="G37" s="163" t="s">
        <v>44</v>
      </c>
      <c r="H37" s="161" t="s">
        <v>402</v>
      </c>
      <c r="I37" s="161" t="s">
        <v>403</v>
      </c>
      <c r="J37" s="163" t="s">
        <v>368</v>
      </c>
      <c r="K37" s="164" t="s">
        <v>359</v>
      </c>
      <c r="L37" s="165" t="s">
        <v>359</v>
      </c>
      <c r="M37" s="166">
        <v>54617.418334</v>
      </c>
      <c r="N37" s="167">
        <v>9999.17815</v>
      </c>
      <c r="O37" s="168">
        <v>546129296</v>
      </c>
      <c r="P37" s="166">
        <v>546129296</v>
      </c>
      <c r="Q37" s="169">
        <v>0</v>
      </c>
      <c r="R37" s="168">
        <v>0</v>
      </c>
      <c r="S37" s="167">
        <v>0</v>
      </c>
      <c r="T37" s="166">
        <v>299.97525</v>
      </c>
      <c r="U37" s="169" t="s">
        <v>404</v>
      </c>
    </row>
    <row r="38" spans="1:21" ht="15">
      <c r="A38" s="158" t="s">
        <v>414</v>
      </c>
      <c r="B38" s="159" t="s">
        <v>369</v>
      </c>
      <c r="C38" s="159" t="s">
        <v>369</v>
      </c>
      <c r="D38" s="160" t="s">
        <v>369</v>
      </c>
      <c r="E38" s="161" t="s">
        <v>101</v>
      </c>
      <c r="F38" s="162" t="s">
        <v>354</v>
      </c>
      <c r="G38" s="163" t="s">
        <v>355</v>
      </c>
      <c r="H38" s="161" t="s">
        <v>415</v>
      </c>
      <c r="I38" s="161" t="s">
        <v>416</v>
      </c>
      <c r="J38" s="163" t="s">
        <v>358</v>
      </c>
      <c r="K38" s="164" t="s">
        <v>359</v>
      </c>
      <c r="L38" s="165" t="s">
        <v>359</v>
      </c>
      <c r="M38" s="166">
        <v>0</v>
      </c>
      <c r="N38" s="167">
        <v>0</v>
      </c>
      <c r="O38" s="168">
        <v>34265.49</v>
      </c>
      <c r="P38" s="166">
        <v>34265.49</v>
      </c>
      <c r="Q38" s="169">
        <v>34265.49</v>
      </c>
      <c r="R38" s="168">
        <v>0</v>
      </c>
      <c r="S38" s="167">
        <v>0</v>
      </c>
      <c r="T38" s="166">
        <v>0</v>
      </c>
      <c r="U38" s="169" t="s">
        <v>360</v>
      </c>
    </row>
    <row r="39" spans="1:21" ht="15">
      <c r="A39" s="158" t="s">
        <v>417</v>
      </c>
      <c r="B39" s="159" t="s">
        <v>369</v>
      </c>
      <c r="C39" s="159" t="s">
        <v>369</v>
      </c>
      <c r="D39" s="160" t="s">
        <v>369</v>
      </c>
      <c r="E39" s="161" t="s">
        <v>101</v>
      </c>
      <c r="F39" s="162" t="s">
        <v>354</v>
      </c>
      <c r="G39" s="163" t="s">
        <v>355</v>
      </c>
      <c r="H39" s="161" t="s">
        <v>375</v>
      </c>
      <c r="I39" s="161" t="s">
        <v>376</v>
      </c>
      <c r="J39" s="163" t="s">
        <v>358</v>
      </c>
      <c r="K39" s="164" t="s">
        <v>359</v>
      </c>
      <c r="L39" s="165" t="s">
        <v>359</v>
      </c>
      <c r="M39" s="166">
        <v>0</v>
      </c>
      <c r="N39" s="167">
        <v>0</v>
      </c>
      <c r="O39" s="168">
        <v>47666.61</v>
      </c>
      <c r="P39" s="166">
        <v>47666.61</v>
      </c>
      <c r="Q39" s="169">
        <v>47666.61</v>
      </c>
      <c r="R39" s="168">
        <v>0</v>
      </c>
      <c r="S39" s="167">
        <v>0</v>
      </c>
      <c r="T39" s="166">
        <v>0</v>
      </c>
      <c r="U39" s="169" t="s">
        <v>360</v>
      </c>
    </row>
    <row r="40" spans="1:21" ht="15">
      <c r="A40" s="158" t="s">
        <v>418</v>
      </c>
      <c r="B40" s="159" t="s">
        <v>369</v>
      </c>
      <c r="C40" s="159" t="s">
        <v>369</v>
      </c>
      <c r="D40" s="160" t="s">
        <v>369</v>
      </c>
      <c r="E40" s="161" t="s">
        <v>101</v>
      </c>
      <c r="F40" s="162" t="s">
        <v>354</v>
      </c>
      <c r="G40" s="163" t="s">
        <v>355</v>
      </c>
      <c r="H40" s="161" t="s">
        <v>419</v>
      </c>
      <c r="I40" s="161" t="s">
        <v>420</v>
      </c>
      <c r="J40" s="163" t="s">
        <v>358</v>
      </c>
      <c r="K40" s="164" t="s">
        <v>359</v>
      </c>
      <c r="L40" s="165" t="s">
        <v>359</v>
      </c>
      <c r="M40" s="166">
        <v>0</v>
      </c>
      <c r="N40" s="167">
        <v>0</v>
      </c>
      <c r="O40" s="168">
        <v>2288934.94</v>
      </c>
      <c r="P40" s="166">
        <v>2288934.94</v>
      </c>
      <c r="Q40" s="169">
        <v>2288934.94</v>
      </c>
      <c r="R40" s="168">
        <v>0</v>
      </c>
      <c r="S40" s="167">
        <v>0</v>
      </c>
      <c r="T40" s="166">
        <v>0</v>
      </c>
      <c r="U40" s="169" t="s">
        <v>360</v>
      </c>
    </row>
    <row r="41" spans="1:21" ht="15">
      <c r="A41" s="158" t="s">
        <v>421</v>
      </c>
      <c r="B41" s="159" t="s">
        <v>369</v>
      </c>
      <c r="C41" s="159" t="s">
        <v>369</v>
      </c>
      <c r="D41" s="160" t="s">
        <v>369</v>
      </c>
      <c r="E41" s="161" t="s">
        <v>101</v>
      </c>
      <c r="F41" s="162" t="s">
        <v>362</v>
      </c>
      <c r="G41" s="163" t="s">
        <v>44</v>
      </c>
      <c r="H41" s="161" t="s">
        <v>366</v>
      </c>
      <c r="I41" s="161" t="s">
        <v>367</v>
      </c>
      <c r="J41" s="163" t="s">
        <v>358</v>
      </c>
      <c r="K41" s="164" t="s">
        <v>359</v>
      </c>
      <c r="L41" s="165" t="s">
        <v>359</v>
      </c>
      <c r="M41" s="166">
        <v>19908.401679</v>
      </c>
      <c r="N41" s="167">
        <v>10000</v>
      </c>
      <c r="O41" s="168">
        <v>199084016.79</v>
      </c>
      <c r="P41" s="166">
        <v>199084016.79</v>
      </c>
      <c r="Q41" s="169">
        <v>199067546</v>
      </c>
      <c r="R41" s="168">
        <v>0</v>
      </c>
      <c r="S41" s="167">
        <v>0</v>
      </c>
      <c r="T41" s="166">
        <v>301.975085</v>
      </c>
      <c r="U41" s="169" t="s">
        <v>369</v>
      </c>
    </row>
    <row r="42" spans="1:21" ht="15">
      <c r="A42" s="158" t="s">
        <v>422</v>
      </c>
      <c r="B42" s="159" t="s">
        <v>369</v>
      </c>
      <c r="C42" s="159" t="s">
        <v>369</v>
      </c>
      <c r="D42" s="160" t="s">
        <v>369</v>
      </c>
      <c r="E42" s="161" t="s">
        <v>101</v>
      </c>
      <c r="F42" s="162" t="s">
        <v>362</v>
      </c>
      <c r="G42" s="163" t="s">
        <v>44</v>
      </c>
      <c r="H42" s="161" t="s">
        <v>402</v>
      </c>
      <c r="I42" s="161" t="s">
        <v>403</v>
      </c>
      <c r="J42" s="163" t="s">
        <v>368</v>
      </c>
      <c r="K42" s="164" t="s">
        <v>359</v>
      </c>
      <c r="L42" s="165" t="s">
        <v>359</v>
      </c>
      <c r="M42" s="166">
        <v>19940.354699</v>
      </c>
      <c r="N42" s="167">
        <v>9999.17815</v>
      </c>
      <c r="O42" s="168">
        <v>199387159</v>
      </c>
      <c r="P42" s="166">
        <v>199387159</v>
      </c>
      <c r="Q42" s="169">
        <v>0</v>
      </c>
      <c r="R42" s="168">
        <v>0</v>
      </c>
      <c r="S42" s="167">
        <v>0</v>
      </c>
      <c r="T42" s="166">
        <v>299.97525</v>
      </c>
      <c r="U42" s="169" t="s">
        <v>404</v>
      </c>
    </row>
    <row r="43" spans="1:21" ht="15">
      <c r="A43" s="158" t="s">
        <v>423</v>
      </c>
      <c r="B43" s="159" t="s">
        <v>369</v>
      </c>
      <c r="C43" s="159" t="s">
        <v>369</v>
      </c>
      <c r="D43" s="160" t="s">
        <v>369</v>
      </c>
      <c r="E43" s="161" t="s">
        <v>102</v>
      </c>
      <c r="F43" s="162" t="s">
        <v>354</v>
      </c>
      <c r="G43" s="163" t="s">
        <v>355</v>
      </c>
      <c r="H43" s="161" t="s">
        <v>424</v>
      </c>
      <c r="I43" s="161" t="s">
        <v>425</v>
      </c>
      <c r="J43" s="163" t="s">
        <v>358</v>
      </c>
      <c r="K43" s="164" t="s">
        <v>359</v>
      </c>
      <c r="L43" s="165" t="s">
        <v>359</v>
      </c>
      <c r="M43" s="166">
        <v>0</v>
      </c>
      <c r="N43" s="167">
        <v>0</v>
      </c>
      <c r="O43" s="168">
        <v>411185.92</v>
      </c>
      <c r="P43" s="166">
        <v>411185.92</v>
      </c>
      <c r="Q43" s="169">
        <v>411185.92</v>
      </c>
      <c r="R43" s="168">
        <v>0</v>
      </c>
      <c r="S43" s="167">
        <v>0</v>
      </c>
      <c r="T43" s="166">
        <v>0</v>
      </c>
      <c r="U43" s="169" t="s">
        <v>360</v>
      </c>
    </row>
    <row r="44" spans="1:21" ht="15">
      <c r="A44" s="158" t="s">
        <v>426</v>
      </c>
      <c r="B44" s="159" t="s">
        <v>369</v>
      </c>
      <c r="C44" s="159" t="s">
        <v>369</v>
      </c>
      <c r="D44" s="160" t="s">
        <v>369</v>
      </c>
      <c r="E44" s="161" t="s">
        <v>102</v>
      </c>
      <c r="F44" s="162" t="s">
        <v>354</v>
      </c>
      <c r="G44" s="163" t="s">
        <v>355</v>
      </c>
      <c r="H44" s="161" t="s">
        <v>427</v>
      </c>
      <c r="I44" s="161" t="s">
        <v>428</v>
      </c>
      <c r="J44" s="163" t="s">
        <v>358</v>
      </c>
      <c r="K44" s="164" t="s">
        <v>359</v>
      </c>
      <c r="L44" s="165" t="s">
        <v>359</v>
      </c>
      <c r="M44" s="166">
        <v>0</v>
      </c>
      <c r="N44" s="167">
        <v>0</v>
      </c>
      <c r="O44" s="168">
        <v>466010.71</v>
      </c>
      <c r="P44" s="166">
        <v>466010.71</v>
      </c>
      <c r="Q44" s="169">
        <v>466010.71</v>
      </c>
      <c r="R44" s="168">
        <v>0</v>
      </c>
      <c r="S44" s="167">
        <v>0</v>
      </c>
      <c r="T44" s="166">
        <v>0</v>
      </c>
      <c r="U44" s="169" t="s">
        <v>360</v>
      </c>
    </row>
    <row r="45" spans="1:21" ht="15">
      <c r="A45" s="158" t="s">
        <v>429</v>
      </c>
      <c r="B45" s="159" t="s">
        <v>369</v>
      </c>
      <c r="C45" s="159" t="s">
        <v>369</v>
      </c>
      <c r="D45" s="160" t="s">
        <v>369</v>
      </c>
      <c r="E45" s="161" t="s">
        <v>102</v>
      </c>
      <c r="F45" s="162" t="s">
        <v>354</v>
      </c>
      <c r="G45" s="163" t="s">
        <v>355</v>
      </c>
      <c r="H45" s="161" t="s">
        <v>380</v>
      </c>
      <c r="I45" s="161" t="s">
        <v>381</v>
      </c>
      <c r="J45" s="163" t="s">
        <v>358</v>
      </c>
      <c r="K45" s="164" t="s">
        <v>359</v>
      </c>
      <c r="L45" s="165" t="s">
        <v>359</v>
      </c>
      <c r="M45" s="166">
        <v>0</v>
      </c>
      <c r="N45" s="167">
        <v>0</v>
      </c>
      <c r="O45" s="168">
        <v>136190.31</v>
      </c>
      <c r="P45" s="166">
        <v>136190.31</v>
      </c>
      <c r="Q45" s="169">
        <v>136190.31</v>
      </c>
      <c r="R45" s="168">
        <v>0</v>
      </c>
      <c r="S45" s="167">
        <v>0</v>
      </c>
      <c r="T45" s="166">
        <v>0</v>
      </c>
      <c r="U45" s="169" t="s">
        <v>360</v>
      </c>
    </row>
    <row r="46" spans="1:21" ht="15">
      <c r="A46" s="158" t="s">
        <v>430</v>
      </c>
      <c r="B46" s="159" t="s">
        <v>369</v>
      </c>
      <c r="C46" s="159" t="s">
        <v>369</v>
      </c>
      <c r="D46" s="160" t="s">
        <v>369</v>
      </c>
      <c r="E46" s="161" t="s">
        <v>102</v>
      </c>
      <c r="F46" s="162" t="s">
        <v>362</v>
      </c>
      <c r="G46" s="163" t="s">
        <v>44</v>
      </c>
      <c r="H46" s="161" t="s">
        <v>366</v>
      </c>
      <c r="I46" s="161" t="s">
        <v>367</v>
      </c>
      <c r="J46" s="163" t="s">
        <v>358</v>
      </c>
      <c r="K46" s="164" t="s">
        <v>359</v>
      </c>
      <c r="L46" s="165" t="s">
        <v>359</v>
      </c>
      <c r="M46" s="166">
        <v>40336.764077</v>
      </c>
      <c r="N46" s="167">
        <v>10000</v>
      </c>
      <c r="O46" s="168">
        <v>403367640.77</v>
      </c>
      <c r="P46" s="166">
        <v>403367640.77</v>
      </c>
      <c r="Q46" s="169">
        <v>403334269</v>
      </c>
      <c r="R46" s="168">
        <v>0</v>
      </c>
      <c r="S46" s="167">
        <v>0</v>
      </c>
      <c r="T46" s="166">
        <v>301.975085</v>
      </c>
      <c r="U46" s="169" t="s">
        <v>369</v>
      </c>
    </row>
    <row r="47" spans="1:21" ht="15">
      <c r="A47" s="158" t="s">
        <v>431</v>
      </c>
      <c r="B47" s="159" t="s">
        <v>369</v>
      </c>
      <c r="C47" s="159" t="s">
        <v>369</v>
      </c>
      <c r="D47" s="160" t="s">
        <v>369</v>
      </c>
      <c r="E47" s="161" t="s">
        <v>102</v>
      </c>
      <c r="F47" s="162" t="s">
        <v>362</v>
      </c>
      <c r="G47" s="163" t="s">
        <v>44</v>
      </c>
      <c r="H47" s="161" t="s">
        <v>402</v>
      </c>
      <c r="I47" s="161" t="s">
        <v>403</v>
      </c>
      <c r="J47" s="163" t="s">
        <v>368</v>
      </c>
      <c r="K47" s="164" t="s">
        <v>359</v>
      </c>
      <c r="L47" s="165" t="s">
        <v>359</v>
      </c>
      <c r="M47" s="166">
        <v>40993.541855</v>
      </c>
      <c r="N47" s="167">
        <v>9999.17815</v>
      </c>
      <c r="O47" s="168">
        <v>409901728</v>
      </c>
      <c r="P47" s="166">
        <v>409901728</v>
      </c>
      <c r="Q47" s="169">
        <v>0</v>
      </c>
      <c r="R47" s="168">
        <v>0</v>
      </c>
      <c r="S47" s="167">
        <v>0</v>
      </c>
      <c r="T47" s="166">
        <v>299.97525</v>
      </c>
      <c r="U47" s="169" t="s">
        <v>404</v>
      </c>
    </row>
    <row r="48" spans="1:21" ht="15">
      <c r="A48" s="158" t="s">
        <v>432</v>
      </c>
      <c r="B48" s="159" t="s">
        <v>369</v>
      </c>
      <c r="C48" s="159" t="s">
        <v>369</v>
      </c>
      <c r="D48" s="160" t="s">
        <v>369</v>
      </c>
      <c r="E48" s="161" t="s">
        <v>103</v>
      </c>
      <c r="F48" s="162" t="s">
        <v>354</v>
      </c>
      <c r="G48" s="163" t="s">
        <v>355</v>
      </c>
      <c r="H48" s="161" t="s">
        <v>433</v>
      </c>
      <c r="I48" s="161" t="s">
        <v>434</v>
      </c>
      <c r="J48" s="163" t="s">
        <v>358</v>
      </c>
      <c r="K48" s="164" t="s">
        <v>359</v>
      </c>
      <c r="L48" s="165" t="s">
        <v>359</v>
      </c>
      <c r="M48" s="166">
        <v>0</v>
      </c>
      <c r="N48" s="167">
        <v>0</v>
      </c>
      <c r="O48" s="168">
        <v>548247.89</v>
      </c>
      <c r="P48" s="166">
        <v>548247.89</v>
      </c>
      <c r="Q48" s="169">
        <v>548247.89</v>
      </c>
      <c r="R48" s="168">
        <v>0</v>
      </c>
      <c r="S48" s="167">
        <v>0</v>
      </c>
      <c r="T48" s="166">
        <v>0</v>
      </c>
      <c r="U48" s="169" t="s">
        <v>360</v>
      </c>
    </row>
    <row r="49" spans="1:21" ht="15">
      <c r="A49" s="158" t="s">
        <v>435</v>
      </c>
      <c r="B49" s="159" t="s">
        <v>369</v>
      </c>
      <c r="C49" s="159" t="s">
        <v>369</v>
      </c>
      <c r="D49" s="160" t="s">
        <v>369</v>
      </c>
      <c r="E49" s="161" t="s">
        <v>103</v>
      </c>
      <c r="F49" s="162" t="s">
        <v>354</v>
      </c>
      <c r="G49" s="163" t="s">
        <v>355</v>
      </c>
      <c r="H49" s="161" t="s">
        <v>385</v>
      </c>
      <c r="I49" s="161" t="s">
        <v>386</v>
      </c>
      <c r="J49" s="163" t="s">
        <v>358</v>
      </c>
      <c r="K49" s="164" t="s">
        <v>359</v>
      </c>
      <c r="L49" s="165" t="s">
        <v>359</v>
      </c>
      <c r="M49" s="166">
        <v>0</v>
      </c>
      <c r="N49" s="167">
        <v>0</v>
      </c>
      <c r="O49" s="168">
        <v>68095.16</v>
      </c>
      <c r="P49" s="166">
        <v>68095.16</v>
      </c>
      <c r="Q49" s="169">
        <v>68095.16</v>
      </c>
      <c r="R49" s="168">
        <v>0</v>
      </c>
      <c r="S49" s="167">
        <v>0</v>
      </c>
      <c r="T49" s="166">
        <v>0</v>
      </c>
      <c r="U49" s="169" t="s">
        <v>360</v>
      </c>
    </row>
    <row r="50" spans="1:21" ht="15">
      <c r="A50" s="158" t="s">
        <v>436</v>
      </c>
      <c r="B50" s="159" t="s">
        <v>369</v>
      </c>
      <c r="C50" s="159" t="s">
        <v>369</v>
      </c>
      <c r="D50" s="160" t="s">
        <v>369</v>
      </c>
      <c r="E50" s="161" t="s">
        <v>103</v>
      </c>
      <c r="F50" s="162" t="s">
        <v>362</v>
      </c>
      <c r="G50" s="163" t="s">
        <v>44</v>
      </c>
      <c r="H50" s="161" t="s">
        <v>366</v>
      </c>
      <c r="I50" s="161" t="s">
        <v>367</v>
      </c>
      <c r="J50" s="163" t="s">
        <v>358</v>
      </c>
      <c r="K50" s="164" t="s">
        <v>359</v>
      </c>
      <c r="L50" s="165" t="s">
        <v>359</v>
      </c>
      <c r="M50" s="166">
        <v>12880.778064</v>
      </c>
      <c r="N50" s="167">
        <v>10000</v>
      </c>
      <c r="O50" s="168">
        <v>128807780.64</v>
      </c>
      <c r="P50" s="166">
        <v>128807780.64</v>
      </c>
      <c r="Q50" s="169">
        <v>128797124</v>
      </c>
      <c r="R50" s="168">
        <v>0</v>
      </c>
      <c r="S50" s="167">
        <v>0</v>
      </c>
      <c r="T50" s="166">
        <v>301.975085</v>
      </c>
      <c r="U50" s="169" t="s">
        <v>369</v>
      </c>
    </row>
    <row r="51" spans="1:21" ht="15">
      <c r="A51" s="158" t="s">
        <v>437</v>
      </c>
      <c r="B51" s="159" t="s">
        <v>369</v>
      </c>
      <c r="C51" s="159" t="s">
        <v>369</v>
      </c>
      <c r="D51" s="160" t="s">
        <v>369</v>
      </c>
      <c r="E51" s="161" t="s">
        <v>103</v>
      </c>
      <c r="F51" s="162" t="s">
        <v>362</v>
      </c>
      <c r="G51" s="163" t="s">
        <v>44</v>
      </c>
      <c r="H51" s="161" t="s">
        <v>402</v>
      </c>
      <c r="I51" s="161" t="s">
        <v>403</v>
      </c>
      <c r="J51" s="163" t="s">
        <v>368</v>
      </c>
      <c r="K51" s="164" t="s">
        <v>359</v>
      </c>
      <c r="L51" s="165" t="s">
        <v>359</v>
      </c>
      <c r="M51" s="166">
        <v>13376.293931</v>
      </c>
      <c r="N51" s="167">
        <v>9999.17815</v>
      </c>
      <c r="O51" s="168">
        <v>133751946</v>
      </c>
      <c r="P51" s="166">
        <v>133751946</v>
      </c>
      <c r="Q51" s="169">
        <v>0</v>
      </c>
      <c r="R51" s="168">
        <v>0</v>
      </c>
      <c r="S51" s="167">
        <v>0</v>
      </c>
      <c r="T51" s="166">
        <v>299.97525</v>
      </c>
      <c r="U51" s="169" t="s">
        <v>404</v>
      </c>
    </row>
    <row r="52" spans="1:21" ht="15">
      <c r="A52" s="158" t="s">
        <v>438</v>
      </c>
      <c r="B52" s="159" t="s">
        <v>369</v>
      </c>
      <c r="C52" s="159" t="s">
        <v>369</v>
      </c>
      <c r="D52" s="160" t="s">
        <v>369</v>
      </c>
      <c r="E52" s="161" t="s">
        <v>104</v>
      </c>
      <c r="F52" s="162" t="s">
        <v>354</v>
      </c>
      <c r="G52" s="163" t="s">
        <v>355</v>
      </c>
      <c r="H52" s="161" t="s">
        <v>439</v>
      </c>
      <c r="I52" s="161" t="s">
        <v>440</v>
      </c>
      <c r="J52" s="163" t="s">
        <v>358</v>
      </c>
      <c r="K52" s="164" t="s">
        <v>359</v>
      </c>
      <c r="L52" s="165" t="s">
        <v>359</v>
      </c>
      <c r="M52" s="166">
        <v>0</v>
      </c>
      <c r="N52" s="167">
        <v>0</v>
      </c>
      <c r="O52" s="168">
        <v>1000552.41</v>
      </c>
      <c r="P52" s="166">
        <v>1000552.41</v>
      </c>
      <c r="Q52" s="169">
        <v>1000552.41</v>
      </c>
      <c r="R52" s="168">
        <v>0</v>
      </c>
      <c r="S52" s="167">
        <v>0</v>
      </c>
      <c r="T52" s="166">
        <v>0</v>
      </c>
      <c r="U52" s="169" t="s">
        <v>360</v>
      </c>
    </row>
    <row r="53" spans="1:21" ht="15">
      <c r="A53" s="158" t="s">
        <v>441</v>
      </c>
      <c r="B53" s="159" t="s">
        <v>369</v>
      </c>
      <c r="C53" s="159" t="s">
        <v>369</v>
      </c>
      <c r="D53" s="160" t="s">
        <v>369</v>
      </c>
      <c r="E53" s="161" t="s">
        <v>104</v>
      </c>
      <c r="F53" s="162" t="s">
        <v>362</v>
      </c>
      <c r="G53" s="163" t="s">
        <v>44</v>
      </c>
      <c r="H53" s="161" t="s">
        <v>366</v>
      </c>
      <c r="I53" s="161" t="s">
        <v>367</v>
      </c>
      <c r="J53" s="163" t="s">
        <v>358</v>
      </c>
      <c r="K53" s="164" t="s">
        <v>359</v>
      </c>
      <c r="L53" s="165" t="s">
        <v>359</v>
      </c>
      <c r="M53" s="166">
        <v>41080.871639</v>
      </c>
      <c r="N53" s="167">
        <v>10000</v>
      </c>
      <c r="O53" s="168">
        <v>410808716.39</v>
      </c>
      <c r="P53" s="166">
        <v>410808716.39</v>
      </c>
      <c r="Q53" s="169">
        <v>410774729</v>
      </c>
      <c r="R53" s="168">
        <v>0</v>
      </c>
      <c r="S53" s="167">
        <v>0</v>
      </c>
      <c r="T53" s="166">
        <v>301.975085</v>
      </c>
      <c r="U53" s="169" t="s">
        <v>369</v>
      </c>
    </row>
    <row r="54" spans="1:21" ht="15">
      <c r="A54" s="158" t="s">
        <v>442</v>
      </c>
      <c r="B54" s="159" t="s">
        <v>369</v>
      </c>
      <c r="C54" s="159" t="s">
        <v>369</v>
      </c>
      <c r="D54" s="160" t="s">
        <v>369</v>
      </c>
      <c r="E54" s="161" t="s">
        <v>104</v>
      </c>
      <c r="F54" s="162" t="s">
        <v>362</v>
      </c>
      <c r="G54" s="163" t="s">
        <v>44</v>
      </c>
      <c r="H54" s="161" t="s">
        <v>402</v>
      </c>
      <c r="I54" s="161" t="s">
        <v>403</v>
      </c>
      <c r="J54" s="163" t="s">
        <v>368</v>
      </c>
      <c r="K54" s="164" t="s">
        <v>359</v>
      </c>
      <c r="L54" s="165" t="s">
        <v>359</v>
      </c>
      <c r="M54" s="166">
        <v>41106.049202</v>
      </c>
      <c r="N54" s="167">
        <v>9999.17815</v>
      </c>
      <c r="O54" s="168">
        <v>411026709</v>
      </c>
      <c r="P54" s="166">
        <v>411026709</v>
      </c>
      <c r="Q54" s="169">
        <v>0</v>
      </c>
      <c r="R54" s="168">
        <v>0</v>
      </c>
      <c r="S54" s="167">
        <v>0</v>
      </c>
      <c r="T54" s="166">
        <v>299.97525</v>
      </c>
      <c r="U54" s="169" t="s">
        <v>404</v>
      </c>
    </row>
    <row r="55" spans="1:21" ht="15">
      <c r="A55" s="158" t="s">
        <v>443</v>
      </c>
      <c r="B55" s="159" t="s">
        <v>369</v>
      </c>
      <c r="C55" s="159" t="s">
        <v>369</v>
      </c>
      <c r="D55" s="160" t="s">
        <v>369</v>
      </c>
      <c r="E55" s="161" t="s">
        <v>105</v>
      </c>
      <c r="F55" s="162" t="s">
        <v>362</v>
      </c>
      <c r="G55" s="163" t="s">
        <v>44</v>
      </c>
      <c r="H55" s="161" t="s">
        <v>366</v>
      </c>
      <c r="I55" s="161" t="s">
        <v>367</v>
      </c>
      <c r="J55" s="163" t="s">
        <v>358</v>
      </c>
      <c r="K55" s="164" t="s">
        <v>359</v>
      </c>
      <c r="L55" s="165" t="s">
        <v>359</v>
      </c>
      <c r="M55" s="166">
        <v>20558.20534</v>
      </c>
      <c r="N55" s="167">
        <v>10000</v>
      </c>
      <c r="O55" s="168">
        <v>205582053.4</v>
      </c>
      <c r="P55" s="166">
        <v>205582053.4</v>
      </c>
      <c r="Q55" s="169">
        <v>205565045</v>
      </c>
      <c r="R55" s="168">
        <v>0</v>
      </c>
      <c r="S55" s="167">
        <v>0</v>
      </c>
      <c r="T55" s="166">
        <v>301.975085</v>
      </c>
      <c r="U55" s="169" t="s">
        <v>369</v>
      </c>
    </row>
    <row r="56" spans="1:21" ht="15">
      <c r="A56" s="158" t="s">
        <v>444</v>
      </c>
      <c r="B56" s="159" t="s">
        <v>369</v>
      </c>
      <c r="C56" s="159" t="s">
        <v>369</v>
      </c>
      <c r="D56" s="160" t="s">
        <v>369</v>
      </c>
      <c r="E56" s="161" t="s">
        <v>105</v>
      </c>
      <c r="F56" s="162" t="s">
        <v>362</v>
      </c>
      <c r="G56" s="163" t="s">
        <v>44</v>
      </c>
      <c r="H56" s="161" t="s">
        <v>402</v>
      </c>
      <c r="I56" s="161" t="s">
        <v>403</v>
      </c>
      <c r="J56" s="163" t="s">
        <v>368</v>
      </c>
      <c r="K56" s="164" t="s">
        <v>359</v>
      </c>
      <c r="L56" s="165" t="s">
        <v>359</v>
      </c>
      <c r="M56" s="166">
        <v>20570.805015</v>
      </c>
      <c r="N56" s="167">
        <v>9999.178148</v>
      </c>
      <c r="O56" s="168">
        <v>205691144</v>
      </c>
      <c r="P56" s="166">
        <v>205691144</v>
      </c>
      <c r="Q56" s="169">
        <v>0</v>
      </c>
      <c r="R56" s="168">
        <v>0</v>
      </c>
      <c r="S56" s="167">
        <v>0</v>
      </c>
      <c r="T56" s="166">
        <v>299.97598</v>
      </c>
      <c r="U56" s="169" t="s">
        <v>404</v>
      </c>
    </row>
    <row r="57" spans="1:21" ht="15">
      <c r="A57" s="158" t="s">
        <v>411</v>
      </c>
      <c r="B57" s="159" t="s">
        <v>404</v>
      </c>
      <c r="C57" s="159" t="s">
        <v>404</v>
      </c>
      <c r="D57" s="160" t="s">
        <v>404</v>
      </c>
      <c r="E57" s="161" t="s">
        <v>99</v>
      </c>
      <c r="F57" s="162" t="s">
        <v>362</v>
      </c>
      <c r="G57" s="163" t="s">
        <v>44</v>
      </c>
      <c r="H57" s="161" t="s">
        <v>402</v>
      </c>
      <c r="I57" s="161" t="s">
        <v>403</v>
      </c>
      <c r="J57" s="163" t="s">
        <v>358</v>
      </c>
      <c r="K57" s="164" t="s">
        <v>359</v>
      </c>
      <c r="L57" s="165" t="s">
        <v>359</v>
      </c>
      <c r="M57" s="166">
        <v>63395.536964</v>
      </c>
      <c r="N57" s="167">
        <v>10000</v>
      </c>
      <c r="O57" s="168">
        <v>633955369.64</v>
      </c>
      <c r="P57" s="166">
        <v>633955369.64</v>
      </c>
      <c r="Q57" s="169">
        <v>633903268</v>
      </c>
      <c r="R57" s="168">
        <v>0</v>
      </c>
      <c r="S57" s="167">
        <v>0</v>
      </c>
      <c r="T57" s="166">
        <v>299.97525</v>
      </c>
      <c r="U57" s="169" t="s">
        <v>404</v>
      </c>
    </row>
    <row r="58" spans="1:21" ht="15">
      <c r="A58" s="158" t="s">
        <v>445</v>
      </c>
      <c r="B58" s="159" t="s">
        <v>404</v>
      </c>
      <c r="C58" s="159" t="s">
        <v>404</v>
      </c>
      <c r="D58" s="160" t="s">
        <v>404</v>
      </c>
      <c r="E58" s="161" t="s">
        <v>99</v>
      </c>
      <c r="F58" s="162" t="s">
        <v>362</v>
      </c>
      <c r="G58" s="163" t="s">
        <v>44</v>
      </c>
      <c r="H58" s="161" t="s">
        <v>446</v>
      </c>
      <c r="I58" s="161" t="s">
        <v>447</v>
      </c>
      <c r="J58" s="163" t="s">
        <v>368</v>
      </c>
      <c r="K58" s="164" t="s">
        <v>359</v>
      </c>
      <c r="L58" s="165" t="s">
        <v>359</v>
      </c>
      <c r="M58" s="166">
        <v>63428.22155</v>
      </c>
      <c r="N58" s="167">
        <v>9999.17815</v>
      </c>
      <c r="O58" s="168">
        <v>634230087.02</v>
      </c>
      <c r="P58" s="166">
        <v>634230087.02</v>
      </c>
      <c r="Q58" s="169">
        <v>0</v>
      </c>
      <c r="R58" s="168">
        <v>0</v>
      </c>
      <c r="S58" s="167">
        <v>0</v>
      </c>
      <c r="T58" s="166">
        <v>299.97525</v>
      </c>
      <c r="U58" s="169" t="s">
        <v>448</v>
      </c>
    </row>
    <row r="59" spans="1:21" ht="15">
      <c r="A59" s="158" t="s">
        <v>445</v>
      </c>
      <c r="B59" s="159" t="s">
        <v>404</v>
      </c>
      <c r="C59" s="159" t="s">
        <v>404</v>
      </c>
      <c r="D59" s="160" t="s">
        <v>404</v>
      </c>
      <c r="E59" s="161" t="s">
        <v>100</v>
      </c>
      <c r="F59" s="162" t="s">
        <v>362</v>
      </c>
      <c r="G59" s="163" t="s">
        <v>44</v>
      </c>
      <c r="H59" s="161" t="s">
        <v>402</v>
      </c>
      <c r="I59" s="161" t="s">
        <v>403</v>
      </c>
      <c r="J59" s="163" t="s">
        <v>358</v>
      </c>
      <c r="K59" s="164" t="s">
        <v>359</v>
      </c>
      <c r="L59" s="165" t="s">
        <v>359</v>
      </c>
      <c r="M59" s="166">
        <v>54617.418334</v>
      </c>
      <c r="N59" s="167">
        <v>10000</v>
      </c>
      <c r="O59" s="168">
        <v>546174183.34</v>
      </c>
      <c r="P59" s="166">
        <v>546174183.34</v>
      </c>
      <c r="Q59" s="169">
        <v>546129296</v>
      </c>
      <c r="R59" s="168">
        <v>0</v>
      </c>
      <c r="S59" s="167">
        <v>0</v>
      </c>
      <c r="T59" s="166">
        <v>299.97525</v>
      </c>
      <c r="U59" s="169" t="s">
        <v>404</v>
      </c>
    </row>
    <row r="60" spans="1:21" ht="15">
      <c r="A60" s="158" t="s">
        <v>449</v>
      </c>
      <c r="B60" s="159" t="s">
        <v>404</v>
      </c>
      <c r="C60" s="159" t="s">
        <v>404</v>
      </c>
      <c r="D60" s="160" t="s">
        <v>404</v>
      </c>
      <c r="E60" s="161" t="s">
        <v>100</v>
      </c>
      <c r="F60" s="162" t="s">
        <v>362</v>
      </c>
      <c r="G60" s="163" t="s">
        <v>44</v>
      </c>
      <c r="H60" s="161" t="s">
        <v>446</v>
      </c>
      <c r="I60" s="161" t="s">
        <v>447</v>
      </c>
      <c r="J60" s="163" t="s">
        <v>368</v>
      </c>
      <c r="K60" s="164" t="s">
        <v>359</v>
      </c>
      <c r="L60" s="165" t="s">
        <v>359</v>
      </c>
      <c r="M60" s="166">
        <v>54929.089048</v>
      </c>
      <c r="N60" s="167">
        <v>9999.17815</v>
      </c>
      <c r="O60" s="168">
        <v>549245747.02</v>
      </c>
      <c r="P60" s="166">
        <v>549245747.02</v>
      </c>
      <c r="Q60" s="169">
        <v>0</v>
      </c>
      <c r="R60" s="168">
        <v>0</v>
      </c>
      <c r="S60" s="167">
        <v>0</v>
      </c>
      <c r="T60" s="166">
        <v>299.97525</v>
      </c>
      <c r="U60" s="169" t="s">
        <v>448</v>
      </c>
    </row>
    <row r="61" spans="1:21" ht="15">
      <c r="A61" s="158" t="s">
        <v>382</v>
      </c>
      <c r="B61" s="159" t="s">
        <v>404</v>
      </c>
      <c r="C61" s="159" t="s">
        <v>404</v>
      </c>
      <c r="D61" s="160" t="s">
        <v>404</v>
      </c>
      <c r="E61" s="161" t="s">
        <v>101</v>
      </c>
      <c r="F61" s="162" t="s">
        <v>362</v>
      </c>
      <c r="G61" s="163" t="s">
        <v>44</v>
      </c>
      <c r="H61" s="161" t="s">
        <v>402</v>
      </c>
      <c r="I61" s="161" t="s">
        <v>403</v>
      </c>
      <c r="J61" s="163" t="s">
        <v>358</v>
      </c>
      <c r="K61" s="164" t="s">
        <v>359</v>
      </c>
      <c r="L61" s="165" t="s">
        <v>359</v>
      </c>
      <c r="M61" s="166">
        <v>19940.354699</v>
      </c>
      <c r="N61" s="167">
        <v>10000</v>
      </c>
      <c r="O61" s="168">
        <v>199403546.99</v>
      </c>
      <c r="P61" s="166">
        <v>199403546.99</v>
      </c>
      <c r="Q61" s="169">
        <v>199387159</v>
      </c>
      <c r="R61" s="168">
        <v>0</v>
      </c>
      <c r="S61" s="167">
        <v>0</v>
      </c>
      <c r="T61" s="166">
        <v>299.97525</v>
      </c>
      <c r="U61" s="169" t="s">
        <v>404</v>
      </c>
    </row>
    <row r="62" spans="1:21" ht="15">
      <c r="A62" s="158" t="s">
        <v>379</v>
      </c>
      <c r="B62" s="159" t="s">
        <v>404</v>
      </c>
      <c r="C62" s="159" t="s">
        <v>404</v>
      </c>
      <c r="D62" s="160" t="s">
        <v>404</v>
      </c>
      <c r="E62" s="161" t="s">
        <v>101</v>
      </c>
      <c r="F62" s="162" t="s">
        <v>362</v>
      </c>
      <c r="G62" s="163" t="s">
        <v>44</v>
      </c>
      <c r="H62" s="161" t="s">
        <v>446</v>
      </c>
      <c r="I62" s="161" t="s">
        <v>447</v>
      </c>
      <c r="J62" s="163" t="s">
        <v>368</v>
      </c>
      <c r="K62" s="164" t="s">
        <v>359</v>
      </c>
      <c r="L62" s="165" t="s">
        <v>359</v>
      </c>
      <c r="M62" s="166">
        <v>20063.02258</v>
      </c>
      <c r="N62" s="167">
        <v>9999.17815</v>
      </c>
      <c r="O62" s="168">
        <v>200613737</v>
      </c>
      <c r="P62" s="166">
        <v>200613737</v>
      </c>
      <c r="Q62" s="169">
        <v>0</v>
      </c>
      <c r="R62" s="168">
        <v>0</v>
      </c>
      <c r="S62" s="167">
        <v>0</v>
      </c>
      <c r="T62" s="166">
        <v>299.97525</v>
      </c>
      <c r="U62" s="169" t="s">
        <v>448</v>
      </c>
    </row>
    <row r="63" spans="1:21" ht="15">
      <c r="A63" s="158" t="s">
        <v>450</v>
      </c>
      <c r="B63" s="159" t="s">
        <v>404</v>
      </c>
      <c r="C63" s="159" t="s">
        <v>404</v>
      </c>
      <c r="D63" s="160" t="s">
        <v>404</v>
      </c>
      <c r="E63" s="161" t="s">
        <v>102</v>
      </c>
      <c r="F63" s="162" t="s">
        <v>362</v>
      </c>
      <c r="G63" s="163" t="s">
        <v>44</v>
      </c>
      <c r="H63" s="161" t="s">
        <v>402</v>
      </c>
      <c r="I63" s="161" t="s">
        <v>403</v>
      </c>
      <c r="J63" s="163" t="s">
        <v>358</v>
      </c>
      <c r="K63" s="164" t="s">
        <v>359</v>
      </c>
      <c r="L63" s="165" t="s">
        <v>359</v>
      </c>
      <c r="M63" s="166">
        <v>40993.541855</v>
      </c>
      <c r="N63" s="167">
        <v>10000</v>
      </c>
      <c r="O63" s="168">
        <v>409935418.55</v>
      </c>
      <c r="P63" s="166">
        <v>409935418.55</v>
      </c>
      <c r="Q63" s="169">
        <v>409901728</v>
      </c>
      <c r="R63" s="168">
        <v>0</v>
      </c>
      <c r="S63" s="167">
        <v>0</v>
      </c>
      <c r="T63" s="166">
        <v>299.97525</v>
      </c>
      <c r="U63" s="169" t="s">
        <v>404</v>
      </c>
    </row>
    <row r="64" spans="1:21" ht="15">
      <c r="A64" s="158" t="s">
        <v>451</v>
      </c>
      <c r="B64" s="159" t="s">
        <v>404</v>
      </c>
      <c r="C64" s="159" t="s">
        <v>404</v>
      </c>
      <c r="D64" s="160" t="s">
        <v>404</v>
      </c>
      <c r="E64" s="161" t="s">
        <v>102</v>
      </c>
      <c r="F64" s="162" t="s">
        <v>362</v>
      </c>
      <c r="G64" s="163" t="s">
        <v>44</v>
      </c>
      <c r="H64" s="161" t="s">
        <v>446</v>
      </c>
      <c r="I64" s="161" t="s">
        <v>447</v>
      </c>
      <c r="J64" s="163" t="s">
        <v>368</v>
      </c>
      <c r="K64" s="164" t="s">
        <v>359</v>
      </c>
      <c r="L64" s="165" t="s">
        <v>359</v>
      </c>
      <c r="M64" s="166">
        <v>40904.805462</v>
      </c>
      <c r="N64" s="167">
        <v>9999.17815</v>
      </c>
      <c r="O64" s="168">
        <v>409014437.01</v>
      </c>
      <c r="P64" s="166">
        <v>409014437.01</v>
      </c>
      <c r="Q64" s="169">
        <v>0</v>
      </c>
      <c r="R64" s="168">
        <v>0</v>
      </c>
      <c r="S64" s="167">
        <v>0</v>
      </c>
      <c r="T64" s="166">
        <v>299.97525</v>
      </c>
      <c r="U64" s="169" t="s">
        <v>448</v>
      </c>
    </row>
    <row r="65" spans="1:21" ht="15">
      <c r="A65" s="158" t="s">
        <v>452</v>
      </c>
      <c r="B65" s="159" t="s">
        <v>404</v>
      </c>
      <c r="C65" s="159" t="s">
        <v>404</v>
      </c>
      <c r="D65" s="160" t="s">
        <v>404</v>
      </c>
      <c r="E65" s="161" t="s">
        <v>103</v>
      </c>
      <c r="F65" s="162" t="s">
        <v>362</v>
      </c>
      <c r="G65" s="163" t="s">
        <v>44</v>
      </c>
      <c r="H65" s="161" t="s">
        <v>402</v>
      </c>
      <c r="I65" s="161" t="s">
        <v>403</v>
      </c>
      <c r="J65" s="163" t="s">
        <v>358</v>
      </c>
      <c r="K65" s="164" t="s">
        <v>359</v>
      </c>
      <c r="L65" s="165" t="s">
        <v>359</v>
      </c>
      <c r="M65" s="166">
        <v>13376.293931</v>
      </c>
      <c r="N65" s="167">
        <v>10000</v>
      </c>
      <c r="O65" s="168">
        <v>133762939.31</v>
      </c>
      <c r="P65" s="166">
        <v>133762939.31</v>
      </c>
      <c r="Q65" s="169">
        <v>133751946</v>
      </c>
      <c r="R65" s="168">
        <v>0</v>
      </c>
      <c r="S65" s="167">
        <v>0</v>
      </c>
      <c r="T65" s="166">
        <v>299.97525</v>
      </c>
      <c r="U65" s="169" t="s">
        <v>404</v>
      </c>
    </row>
    <row r="66" spans="1:21" ht="15">
      <c r="A66" s="158" t="s">
        <v>453</v>
      </c>
      <c r="B66" s="159" t="s">
        <v>404</v>
      </c>
      <c r="C66" s="159" t="s">
        <v>404</v>
      </c>
      <c r="D66" s="160" t="s">
        <v>404</v>
      </c>
      <c r="E66" s="161" t="s">
        <v>103</v>
      </c>
      <c r="F66" s="162" t="s">
        <v>362</v>
      </c>
      <c r="G66" s="163" t="s">
        <v>44</v>
      </c>
      <c r="H66" s="161" t="s">
        <v>446</v>
      </c>
      <c r="I66" s="161" t="s">
        <v>447</v>
      </c>
      <c r="J66" s="163" t="s">
        <v>368</v>
      </c>
      <c r="K66" s="164" t="s">
        <v>359</v>
      </c>
      <c r="L66" s="165" t="s">
        <v>359</v>
      </c>
      <c r="M66" s="166">
        <v>13339.035969</v>
      </c>
      <c r="N66" s="167">
        <v>9999.17815</v>
      </c>
      <c r="O66" s="168">
        <v>133379397</v>
      </c>
      <c r="P66" s="166">
        <v>133379397</v>
      </c>
      <c r="Q66" s="169">
        <v>0</v>
      </c>
      <c r="R66" s="168">
        <v>0</v>
      </c>
      <c r="S66" s="167">
        <v>0</v>
      </c>
      <c r="T66" s="166">
        <v>299.97525</v>
      </c>
      <c r="U66" s="169" t="s">
        <v>448</v>
      </c>
    </row>
    <row r="67" spans="1:21" ht="15">
      <c r="A67" s="158" t="s">
        <v>454</v>
      </c>
      <c r="B67" s="159" t="s">
        <v>404</v>
      </c>
      <c r="C67" s="159" t="s">
        <v>404</v>
      </c>
      <c r="D67" s="160" t="s">
        <v>404</v>
      </c>
      <c r="E67" s="161" t="s">
        <v>104</v>
      </c>
      <c r="F67" s="162" t="s">
        <v>362</v>
      </c>
      <c r="G67" s="163" t="s">
        <v>44</v>
      </c>
      <c r="H67" s="161" t="s">
        <v>402</v>
      </c>
      <c r="I67" s="161" t="s">
        <v>403</v>
      </c>
      <c r="J67" s="163" t="s">
        <v>358</v>
      </c>
      <c r="K67" s="164" t="s">
        <v>359</v>
      </c>
      <c r="L67" s="165" t="s">
        <v>359</v>
      </c>
      <c r="M67" s="166">
        <v>41106.049202</v>
      </c>
      <c r="N67" s="167">
        <v>10000</v>
      </c>
      <c r="O67" s="168">
        <v>411060492.02</v>
      </c>
      <c r="P67" s="166">
        <v>411060492.02</v>
      </c>
      <c r="Q67" s="169">
        <v>411026709</v>
      </c>
      <c r="R67" s="168">
        <v>0</v>
      </c>
      <c r="S67" s="167">
        <v>0</v>
      </c>
      <c r="T67" s="166">
        <v>299.97525</v>
      </c>
      <c r="U67" s="169" t="s">
        <v>404</v>
      </c>
    </row>
    <row r="68" spans="1:21" ht="15">
      <c r="A68" s="158" t="s">
        <v>455</v>
      </c>
      <c r="B68" s="159" t="s">
        <v>404</v>
      </c>
      <c r="C68" s="159" t="s">
        <v>404</v>
      </c>
      <c r="D68" s="160" t="s">
        <v>404</v>
      </c>
      <c r="E68" s="161" t="s">
        <v>104</v>
      </c>
      <c r="F68" s="162" t="s">
        <v>362</v>
      </c>
      <c r="G68" s="163" t="s">
        <v>44</v>
      </c>
      <c r="H68" s="161" t="s">
        <v>446</v>
      </c>
      <c r="I68" s="161" t="s">
        <v>447</v>
      </c>
      <c r="J68" s="163" t="s">
        <v>368</v>
      </c>
      <c r="K68" s="164" t="s">
        <v>359</v>
      </c>
      <c r="L68" s="165" t="s">
        <v>359</v>
      </c>
      <c r="M68" s="166">
        <v>40911.390403</v>
      </c>
      <c r="N68" s="167">
        <v>9999.17815</v>
      </c>
      <c r="O68" s="168">
        <v>409080281.01</v>
      </c>
      <c r="P68" s="166">
        <v>409080281.01</v>
      </c>
      <c r="Q68" s="169">
        <v>0</v>
      </c>
      <c r="R68" s="168">
        <v>0</v>
      </c>
      <c r="S68" s="167">
        <v>0</v>
      </c>
      <c r="T68" s="166">
        <v>299.97525</v>
      </c>
      <c r="U68" s="169" t="s">
        <v>448</v>
      </c>
    </row>
    <row r="69" spans="1:21" ht="15">
      <c r="A69" s="158" t="s">
        <v>456</v>
      </c>
      <c r="B69" s="159" t="s">
        <v>404</v>
      </c>
      <c r="C69" s="159" t="s">
        <v>404</v>
      </c>
      <c r="D69" s="160" t="s">
        <v>404</v>
      </c>
      <c r="E69" s="161" t="s">
        <v>105</v>
      </c>
      <c r="F69" s="162" t="s">
        <v>362</v>
      </c>
      <c r="G69" s="163" t="s">
        <v>44</v>
      </c>
      <c r="H69" s="161" t="s">
        <v>402</v>
      </c>
      <c r="I69" s="161" t="s">
        <v>403</v>
      </c>
      <c r="J69" s="163" t="s">
        <v>358</v>
      </c>
      <c r="K69" s="164" t="s">
        <v>359</v>
      </c>
      <c r="L69" s="165" t="s">
        <v>359</v>
      </c>
      <c r="M69" s="166">
        <v>20570.805015</v>
      </c>
      <c r="N69" s="167">
        <v>10000</v>
      </c>
      <c r="O69" s="168">
        <v>205708050.15</v>
      </c>
      <c r="P69" s="166">
        <v>205708050.15</v>
      </c>
      <c r="Q69" s="169">
        <v>205691144</v>
      </c>
      <c r="R69" s="168">
        <v>0</v>
      </c>
      <c r="S69" s="167">
        <v>0</v>
      </c>
      <c r="T69" s="166">
        <v>299.97598</v>
      </c>
      <c r="U69" s="169" t="s">
        <v>404</v>
      </c>
    </row>
    <row r="70" spans="1:21" ht="15">
      <c r="A70" s="158" t="s">
        <v>457</v>
      </c>
      <c r="B70" s="159" t="s">
        <v>404</v>
      </c>
      <c r="C70" s="159" t="s">
        <v>404</v>
      </c>
      <c r="D70" s="160" t="s">
        <v>404</v>
      </c>
      <c r="E70" s="161" t="s">
        <v>105</v>
      </c>
      <c r="F70" s="162" t="s">
        <v>362</v>
      </c>
      <c r="G70" s="163" t="s">
        <v>44</v>
      </c>
      <c r="H70" s="161" t="s">
        <v>446</v>
      </c>
      <c r="I70" s="161" t="s">
        <v>447</v>
      </c>
      <c r="J70" s="163" t="s">
        <v>368</v>
      </c>
      <c r="K70" s="164" t="s">
        <v>359</v>
      </c>
      <c r="L70" s="165" t="s">
        <v>359</v>
      </c>
      <c r="M70" s="166">
        <v>20424.434985</v>
      </c>
      <c r="N70" s="167">
        <v>9999.17815</v>
      </c>
      <c r="O70" s="168">
        <v>204227564.04</v>
      </c>
      <c r="P70" s="166">
        <v>204227564.04</v>
      </c>
      <c r="Q70" s="169">
        <v>0</v>
      </c>
      <c r="R70" s="168">
        <v>0</v>
      </c>
      <c r="S70" s="167">
        <v>0</v>
      </c>
      <c r="T70" s="166">
        <v>299.974885</v>
      </c>
      <c r="U70" s="169" t="s">
        <v>448</v>
      </c>
    </row>
    <row r="71" spans="1:21" ht="15">
      <c r="A71" s="158" t="s">
        <v>449</v>
      </c>
      <c r="B71" s="159" t="s">
        <v>448</v>
      </c>
      <c r="C71" s="159" t="s">
        <v>448</v>
      </c>
      <c r="D71" s="160" t="s">
        <v>448</v>
      </c>
      <c r="E71" s="161" t="s">
        <v>99</v>
      </c>
      <c r="F71" s="162" t="s">
        <v>362</v>
      </c>
      <c r="G71" s="163" t="s">
        <v>44</v>
      </c>
      <c r="H71" s="161" t="s">
        <v>446</v>
      </c>
      <c r="I71" s="161" t="s">
        <v>447</v>
      </c>
      <c r="J71" s="163" t="s">
        <v>358</v>
      </c>
      <c r="K71" s="164" t="s">
        <v>359</v>
      </c>
      <c r="L71" s="165" t="s">
        <v>359</v>
      </c>
      <c r="M71" s="166">
        <v>63428.22155</v>
      </c>
      <c r="N71" s="167">
        <v>10000</v>
      </c>
      <c r="O71" s="168">
        <v>634282215.5</v>
      </c>
      <c r="P71" s="166">
        <v>634282215.5</v>
      </c>
      <c r="Q71" s="169">
        <v>634230087.02</v>
      </c>
      <c r="R71" s="168">
        <v>0</v>
      </c>
      <c r="S71" s="167">
        <v>0</v>
      </c>
      <c r="T71" s="166">
        <v>299.97525</v>
      </c>
      <c r="U71" s="169" t="s">
        <v>448</v>
      </c>
    </row>
    <row r="72" spans="1:21" ht="15">
      <c r="A72" s="158" t="s">
        <v>458</v>
      </c>
      <c r="B72" s="159" t="s">
        <v>448</v>
      </c>
      <c r="C72" s="159" t="s">
        <v>448</v>
      </c>
      <c r="D72" s="160" t="s">
        <v>448</v>
      </c>
      <c r="E72" s="161" t="s">
        <v>99</v>
      </c>
      <c r="F72" s="162" t="s">
        <v>362</v>
      </c>
      <c r="G72" s="163" t="s">
        <v>44</v>
      </c>
      <c r="H72" s="161" t="s">
        <v>459</v>
      </c>
      <c r="I72" s="161" t="s">
        <v>460</v>
      </c>
      <c r="J72" s="163" t="s">
        <v>368</v>
      </c>
      <c r="K72" s="164" t="s">
        <v>359</v>
      </c>
      <c r="L72" s="165" t="s">
        <v>359</v>
      </c>
      <c r="M72" s="166">
        <v>63927.688323</v>
      </c>
      <c r="N72" s="167">
        <v>9997.526639</v>
      </c>
      <c r="O72" s="168">
        <v>639118766.98</v>
      </c>
      <c r="P72" s="166">
        <v>639118766.98</v>
      </c>
      <c r="Q72" s="169">
        <v>0</v>
      </c>
      <c r="R72" s="168">
        <v>0</v>
      </c>
      <c r="S72" s="167">
        <v>0</v>
      </c>
      <c r="T72" s="166">
        <v>300.925588</v>
      </c>
      <c r="U72" s="169" t="s">
        <v>461</v>
      </c>
    </row>
    <row r="73" spans="1:21" ht="15">
      <c r="A73" s="158" t="s">
        <v>458</v>
      </c>
      <c r="B73" s="159" t="s">
        <v>448</v>
      </c>
      <c r="C73" s="159" t="s">
        <v>448</v>
      </c>
      <c r="D73" s="160" t="s">
        <v>448</v>
      </c>
      <c r="E73" s="161" t="s">
        <v>100</v>
      </c>
      <c r="F73" s="162" t="s">
        <v>362</v>
      </c>
      <c r="G73" s="163" t="s">
        <v>44</v>
      </c>
      <c r="H73" s="161" t="s">
        <v>446</v>
      </c>
      <c r="I73" s="161" t="s">
        <v>447</v>
      </c>
      <c r="J73" s="163" t="s">
        <v>358</v>
      </c>
      <c r="K73" s="164" t="s">
        <v>359</v>
      </c>
      <c r="L73" s="165" t="s">
        <v>359</v>
      </c>
      <c r="M73" s="166">
        <v>54929.089048</v>
      </c>
      <c r="N73" s="167">
        <v>10000</v>
      </c>
      <c r="O73" s="168">
        <v>549290890.48</v>
      </c>
      <c r="P73" s="166">
        <v>549290890.48</v>
      </c>
      <c r="Q73" s="169">
        <v>549245747.02</v>
      </c>
      <c r="R73" s="168">
        <v>0</v>
      </c>
      <c r="S73" s="167">
        <v>0</v>
      </c>
      <c r="T73" s="166">
        <v>299.97525</v>
      </c>
      <c r="U73" s="169" t="s">
        <v>448</v>
      </c>
    </row>
    <row r="74" spans="1:21" ht="15">
      <c r="A74" s="158" t="s">
        <v>462</v>
      </c>
      <c r="B74" s="159" t="s">
        <v>448</v>
      </c>
      <c r="C74" s="159" t="s">
        <v>448</v>
      </c>
      <c r="D74" s="160" t="s">
        <v>448</v>
      </c>
      <c r="E74" s="161" t="s">
        <v>100</v>
      </c>
      <c r="F74" s="162" t="s">
        <v>362</v>
      </c>
      <c r="G74" s="163" t="s">
        <v>44</v>
      </c>
      <c r="H74" s="161" t="s">
        <v>459</v>
      </c>
      <c r="I74" s="161" t="s">
        <v>460</v>
      </c>
      <c r="J74" s="163" t="s">
        <v>368</v>
      </c>
      <c r="K74" s="164" t="s">
        <v>359</v>
      </c>
      <c r="L74" s="165" t="s">
        <v>359</v>
      </c>
      <c r="M74" s="166">
        <v>55361.583836</v>
      </c>
      <c r="N74" s="167">
        <v>9997.534854</v>
      </c>
      <c r="O74" s="168">
        <v>553479363.97</v>
      </c>
      <c r="P74" s="166">
        <v>553479363.97</v>
      </c>
      <c r="Q74" s="169">
        <v>0</v>
      </c>
      <c r="R74" s="168">
        <v>0</v>
      </c>
      <c r="S74" s="167">
        <v>0</v>
      </c>
      <c r="T74" s="166">
        <v>299.926097</v>
      </c>
      <c r="U74" s="169" t="s">
        <v>461</v>
      </c>
    </row>
    <row r="75" spans="1:21" ht="15">
      <c r="A75" s="158" t="s">
        <v>383</v>
      </c>
      <c r="B75" s="159" t="s">
        <v>448</v>
      </c>
      <c r="C75" s="159" t="s">
        <v>448</v>
      </c>
      <c r="D75" s="160" t="s">
        <v>448</v>
      </c>
      <c r="E75" s="161" t="s">
        <v>101</v>
      </c>
      <c r="F75" s="162" t="s">
        <v>362</v>
      </c>
      <c r="G75" s="163" t="s">
        <v>44</v>
      </c>
      <c r="H75" s="161" t="s">
        <v>446</v>
      </c>
      <c r="I75" s="161" t="s">
        <v>447</v>
      </c>
      <c r="J75" s="163" t="s">
        <v>358</v>
      </c>
      <c r="K75" s="164" t="s">
        <v>359</v>
      </c>
      <c r="L75" s="165" t="s">
        <v>359</v>
      </c>
      <c r="M75" s="166">
        <v>20063.02258</v>
      </c>
      <c r="N75" s="167">
        <v>10000</v>
      </c>
      <c r="O75" s="168">
        <v>200630225.8</v>
      </c>
      <c r="P75" s="166">
        <v>200630225.8</v>
      </c>
      <c r="Q75" s="169">
        <v>200613737</v>
      </c>
      <c r="R75" s="168">
        <v>0</v>
      </c>
      <c r="S75" s="167">
        <v>0</v>
      </c>
      <c r="T75" s="166">
        <v>299.97525</v>
      </c>
      <c r="U75" s="169" t="s">
        <v>448</v>
      </c>
    </row>
    <row r="76" spans="1:21" ht="15">
      <c r="A76" s="158" t="s">
        <v>430</v>
      </c>
      <c r="B76" s="159" t="s">
        <v>448</v>
      </c>
      <c r="C76" s="159" t="s">
        <v>448</v>
      </c>
      <c r="D76" s="160" t="s">
        <v>448</v>
      </c>
      <c r="E76" s="161" t="s">
        <v>101</v>
      </c>
      <c r="F76" s="162" t="s">
        <v>362</v>
      </c>
      <c r="G76" s="163" t="s">
        <v>44</v>
      </c>
      <c r="H76" s="161" t="s">
        <v>459</v>
      </c>
      <c r="I76" s="161" t="s">
        <v>460</v>
      </c>
      <c r="J76" s="163" t="s">
        <v>368</v>
      </c>
      <c r="K76" s="164" t="s">
        <v>359</v>
      </c>
      <c r="L76" s="165" t="s">
        <v>359</v>
      </c>
      <c r="M76" s="166">
        <v>20220.992669</v>
      </c>
      <c r="N76" s="167">
        <v>9997.534854</v>
      </c>
      <c r="O76" s="168">
        <v>202160078.99</v>
      </c>
      <c r="P76" s="166">
        <v>202160078.99</v>
      </c>
      <c r="Q76" s="169">
        <v>0</v>
      </c>
      <c r="R76" s="168">
        <v>0</v>
      </c>
      <c r="S76" s="167">
        <v>0</v>
      </c>
      <c r="T76" s="166">
        <v>299.926097</v>
      </c>
      <c r="U76" s="169" t="s">
        <v>461</v>
      </c>
    </row>
    <row r="77" spans="1:21" ht="15">
      <c r="A77" s="158" t="s">
        <v>463</v>
      </c>
      <c r="B77" s="159" t="s">
        <v>448</v>
      </c>
      <c r="C77" s="159" t="s">
        <v>448</v>
      </c>
      <c r="D77" s="160" t="s">
        <v>448</v>
      </c>
      <c r="E77" s="161" t="s">
        <v>102</v>
      </c>
      <c r="F77" s="162" t="s">
        <v>362</v>
      </c>
      <c r="G77" s="163" t="s">
        <v>44</v>
      </c>
      <c r="H77" s="161" t="s">
        <v>446</v>
      </c>
      <c r="I77" s="161" t="s">
        <v>447</v>
      </c>
      <c r="J77" s="163" t="s">
        <v>358</v>
      </c>
      <c r="K77" s="164" t="s">
        <v>359</v>
      </c>
      <c r="L77" s="165" t="s">
        <v>359</v>
      </c>
      <c r="M77" s="166">
        <v>40904.805462</v>
      </c>
      <c r="N77" s="167">
        <v>10000</v>
      </c>
      <c r="O77" s="168">
        <v>409048054.62</v>
      </c>
      <c r="P77" s="166">
        <v>409048054.62</v>
      </c>
      <c r="Q77" s="169">
        <v>409014437.01</v>
      </c>
      <c r="R77" s="168">
        <v>0</v>
      </c>
      <c r="S77" s="167">
        <v>0</v>
      </c>
      <c r="T77" s="166">
        <v>299.97525</v>
      </c>
      <c r="U77" s="169" t="s">
        <v>448</v>
      </c>
    </row>
    <row r="78" spans="1:21" ht="15">
      <c r="A78" s="158" t="s">
        <v>464</v>
      </c>
      <c r="B78" s="159" t="s">
        <v>448</v>
      </c>
      <c r="C78" s="159" t="s">
        <v>448</v>
      </c>
      <c r="D78" s="160" t="s">
        <v>448</v>
      </c>
      <c r="E78" s="161" t="s">
        <v>102</v>
      </c>
      <c r="F78" s="162" t="s">
        <v>362</v>
      </c>
      <c r="G78" s="163" t="s">
        <v>44</v>
      </c>
      <c r="H78" s="161" t="s">
        <v>459</v>
      </c>
      <c r="I78" s="161" t="s">
        <v>460</v>
      </c>
      <c r="J78" s="163" t="s">
        <v>368</v>
      </c>
      <c r="K78" s="164" t="s">
        <v>359</v>
      </c>
      <c r="L78" s="165" t="s">
        <v>359</v>
      </c>
      <c r="M78" s="166">
        <v>5154.513118</v>
      </c>
      <c r="N78" s="167">
        <v>9997.534854</v>
      </c>
      <c r="O78" s="168">
        <v>51532424.56</v>
      </c>
      <c r="P78" s="166">
        <v>51532424.56</v>
      </c>
      <c r="Q78" s="169">
        <v>0</v>
      </c>
      <c r="R78" s="168">
        <v>0</v>
      </c>
      <c r="S78" s="167">
        <v>0</v>
      </c>
      <c r="T78" s="166">
        <v>300.800608497519</v>
      </c>
      <c r="U78" s="169" t="s">
        <v>461</v>
      </c>
    </row>
    <row r="79" spans="1:21" ht="15">
      <c r="A79" s="158" t="s">
        <v>465</v>
      </c>
      <c r="B79" s="159" t="s">
        <v>448</v>
      </c>
      <c r="C79" s="159" t="s">
        <v>448</v>
      </c>
      <c r="D79" s="160" t="s">
        <v>448</v>
      </c>
      <c r="E79" s="161" t="s">
        <v>102</v>
      </c>
      <c r="F79" s="162" t="s">
        <v>362</v>
      </c>
      <c r="G79" s="163" t="s">
        <v>44</v>
      </c>
      <c r="H79" s="161" t="s">
        <v>459</v>
      </c>
      <c r="I79" s="161" t="s">
        <v>460</v>
      </c>
      <c r="J79" s="163" t="s">
        <v>368</v>
      </c>
      <c r="K79" s="164" t="s">
        <v>359</v>
      </c>
      <c r="L79" s="165" t="s">
        <v>359</v>
      </c>
      <c r="M79" s="166">
        <v>36072.393848</v>
      </c>
      <c r="N79" s="167">
        <v>9997.526639</v>
      </c>
      <c r="O79" s="168">
        <v>360634718.43</v>
      </c>
      <c r="P79" s="166">
        <v>360634718.43</v>
      </c>
      <c r="Q79" s="169">
        <v>0</v>
      </c>
      <c r="R79" s="168">
        <v>0</v>
      </c>
      <c r="S79" s="167">
        <v>0</v>
      </c>
      <c r="T79" s="166">
        <v>300.800608497519</v>
      </c>
      <c r="U79" s="169" t="s">
        <v>461</v>
      </c>
    </row>
    <row r="80" spans="1:21" ht="15">
      <c r="A80" s="158" t="s">
        <v>466</v>
      </c>
      <c r="B80" s="159" t="s">
        <v>448</v>
      </c>
      <c r="C80" s="159" t="s">
        <v>448</v>
      </c>
      <c r="D80" s="160" t="s">
        <v>448</v>
      </c>
      <c r="E80" s="161" t="s">
        <v>103</v>
      </c>
      <c r="F80" s="162" t="s">
        <v>362</v>
      </c>
      <c r="G80" s="163" t="s">
        <v>44</v>
      </c>
      <c r="H80" s="161" t="s">
        <v>446</v>
      </c>
      <c r="I80" s="161" t="s">
        <v>447</v>
      </c>
      <c r="J80" s="163" t="s">
        <v>358</v>
      </c>
      <c r="K80" s="164" t="s">
        <v>359</v>
      </c>
      <c r="L80" s="165" t="s">
        <v>359</v>
      </c>
      <c r="M80" s="166">
        <v>13339.035969</v>
      </c>
      <c r="N80" s="167">
        <v>10000</v>
      </c>
      <c r="O80" s="168">
        <v>133390359.69</v>
      </c>
      <c r="P80" s="166">
        <v>133390359.69</v>
      </c>
      <c r="Q80" s="169">
        <v>133379397</v>
      </c>
      <c r="R80" s="168">
        <v>0</v>
      </c>
      <c r="S80" s="167">
        <v>0</v>
      </c>
      <c r="T80" s="166">
        <v>299.97525</v>
      </c>
      <c r="U80" s="169" t="s">
        <v>448</v>
      </c>
    </row>
    <row r="81" spans="1:21" ht="15">
      <c r="A81" s="158" t="s">
        <v>467</v>
      </c>
      <c r="B81" s="159" t="s">
        <v>448</v>
      </c>
      <c r="C81" s="159" t="s">
        <v>448</v>
      </c>
      <c r="D81" s="160" t="s">
        <v>448</v>
      </c>
      <c r="E81" s="161" t="s">
        <v>103</v>
      </c>
      <c r="F81" s="162" t="s">
        <v>362</v>
      </c>
      <c r="G81" s="163" t="s">
        <v>44</v>
      </c>
      <c r="H81" s="161" t="s">
        <v>459</v>
      </c>
      <c r="I81" s="161" t="s">
        <v>460</v>
      </c>
      <c r="J81" s="163" t="s">
        <v>368</v>
      </c>
      <c r="K81" s="164" t="s">
        <v>359</v>
      </c>
      <c r="L81" s="165" t="s">
        <v>359</v>
      </c>
      <c r="M81" s="166">
        <v>13444.063457</v>
      </c>
      <c r="N81" s="167">
        <v>9997.534854</v>
      </c>
      <c r="O81" s="168">
        <v>134407492.99</v>
      </c>
      <c r="P81" s="166">
        <v>134407492.99</v>
      </c>
      <c r="Q81" s="169">
        <v>0</v>
      </c>
      <c r="R81" s="168">
        <v>0</v>
      </c>
      <c r="S81" s="167">
        <v>0</v>
      </c>
      <c r="T81" s="166">
        <v>299.926097</v>
      </c>
      <c r="U81" s="169" t="s">
        <v>461</v>
      </c>
    </row>
    <row r="82" spans="1:21" ht="15">
      <c r="A82" s="158" t="s">
        <v>468</v>
      </c>
      <c r="B82" s="159" t="s">
        <v>448</v>
      </c>
      <c r="C82" s="159" t="s">
        <v>448</v>
      </c>
      <c r="D82" s="160" t="s">
        <v>448</v>
      </c>
      <c r="E82" s="161" t="s">
        <v>104</v>
      </c>
      <c r="F82" s="162" t="s">
        <v>362</v>
      </c>
      <c r="G82" s="163" t="s">
        <v>44</v>
      </c>
      <c r="H82" s="161" t="s">
        <v>446</v>
      </c>
      <c r="I82" s="161" t="s">
        <v>447</v>
      </c>
      <c r="J82" s="163" t="s">
        <v>358</v>
      </c>
      <c r="K82" s="164" t="s">
        <v>359</v>
      </c>
      <c r="L82" s="165" t="s">
        <v>359</v>
      </c>
      <c r="M82" s="166">
        <v>40911.390403</v>
      </c>
      <c r="N82" s="167">
        <v>10000</v>
      </c>
      <c r="O82" s="168">
        <v>409113904.03</v>
      </c>
      <c r="P82" s="166">
        <v>409113904.03</v>
      </c>
      <c r="Q82" s="169">
        <v>409080281.01</v>
      </c>
      <c r="R82" s="168">
        <v>0</v>
      </c>
      <c r="S82" s="167">
        <v>0</v>
      </c>
      <c r="T82" s="166">
        <v>299.97525</v>
      </c>
      <c r="U82" s="169" t="s">
        <v>448</v>
      </c>
    </row>
    <row r="83" spans="1:21" ht="15">
      <c r="A83" s="158" t="s">
        <v>469</v>
      </c>
      <c r="B83" s="159" t="s">
        <v>448</v>
      </c>
      <c r="C83" s="159" t="s">
        <v>448</v>
      </c>
      <c r="D83" s="160" t="s">
        <v>448</v>
      </c>
      <c r="E83" s="161" t="s">
        <v>104</v>
      </c>
      <c r="F83" s="162" t="s">
        <v>362</v>
      </c>
      <c r="G83" s="163" t="s">
        <v>44</v>
      </c>
      <c r="H83" s="161" t="s">
        <v>459</v>
      </c>
      <c r="I83" s="161" t="s">
        <v>460</v>
      </c>
      <c r="J83" s="163" t="s">
        <v>368</v>
      </c>
      <c r="K83" s="164" t="s">
        <v>359</v>
      </c>
      <c r="L83" s="165" t="s">
        <v>359</v>
      </c>
      <c r="M83" s="166">
        <v>41233.514061</v>
      </c>
      <c r="N83" s="167">
        <v>9997.534854</v>
      </c>
      <c r="O83" s="168">
        <v>412233493.98</v>
      </c>
      <c r="P83" s="166">
        <v>412233493.98</v>
      </c>
      <c r="Q83" s="169">
        <v>0</v>
      </c>
      <c r="R83" s="168">
        <v>0</v>
      </c>
      <c r="S83" s="167">
        <v>0</v>
      </c>
      <c r="T83" s="166">
        <v>299.926097</v>
      </c>
      <c r="U83" s="169" t="s">
        <v>461</v>
      </c>
    </row>
    <row r="84" spans="1:21" ht="15">
      <c r="A84" s="158" t="s">
        <v>470</v>
      </c>
      <c r="B84" s="159" t="s">
        <v>448</v>
      </c>
      <c r="C84" s="159" t="s">
        <v>448</v>
      </c>
      <c r="D84" s="160" t="s">
        <v>448</v>
      </c>
      <c r="E84" s="161" t="s">
        <v>105</v>
      </c>
      <c r="F84" s="162" t="s">
        <v>362</v>
      </c>
      <c r="G84" s="163" t="s">
        <v>44</v>
      </c>
      <c r="H84" s="161" t="s">
        <v>446</v>
      </c>
      <c r="I84" s="161" t="s">
        <v>447</v>
      </c>
      <c r="J84" s="163" t="s">
        <v>358</v>
      </c>
      <c r="K84" s="164" t="s">
        <v>359</v>
      </c>
      <c r="L84" s="165" t="s">
        <v>359</v>
      </c>
      <c r="M84" s="166">
        <v>20424.434985</v>
      </c>
      <c r="N84" s="167">
        <v>10000</v>
      </c>
      <c r="O84" s="168">
        <v>204244349.85</v>
      </c>
      <c r="P84" s="166">
        <v>204244349.85</v>
      </c>
      <c r="Q84" s="169">
        <v>204227564.04</v>
      </c>
      <c r="R84" s="168">
        <v>0</v>
      </c>
      <c r="S84" s="167">
        <v>0</v>
      </c>
      <c r="T84" s="166">
        <v>299.974885</v>
      </c>
      <c r="U84" s="169" t="s">
        <v>448</v>
      </c>
    </row>
    <row r="85" spans="1:21" ht="15">
      <c r="A85" s="158" t="s">
        <v>471</v>
      </c>
      <c r="B85" s="159" t="s">
        <v>448</v>
      </c>
      <c r="C85" s="159" t="s">
        <v>448</v>
      </c>
      <c r="D85" s="160" t="s">
        <v>448</v>
      </c>
      <c r="E85" s="161" t="s">
        <v>105</v>
      </c>
      <c r="F85" s="162" t="s">
        <v>362</v>
      </c>
      <c r="G85" s="163" t="s">
        <v>44</v>
      </c>
      <c r="H85" s="161" t="s">
        <v>459</v>
      </c>
      <c r="I85" s="161" t="s">
        <v>460</v>
      </c>
      <c r="J85" s="163" t="s">
        <v>368</v>
      </c>
      <c r="K85" s="164" t="s">
        <v>359</v>
      </c>
      <c r="L85" s="165" t="s">
        <v>359</v>
      </c>
      <c r="M85" s="166">
        <v>20585.250685</v>
      </c>
      <c r="N85" s="167">
        <v>9997.534854</v>
      </c>
      <c r="O85" s="168">
        <v>205801761.21</v>
      </c>
      <c r="P85" s="166">
        <v>205801761.21</v>
      </c>
      <c r="Q85" s="169">
        <v>0</v>
      </c>
      <c r="R85" s="168">
        <v>0</v>
      </c>
      <c r="S85" s="167">
        <v>0</v>
      </c>
      <c r="T85" s="166">
        <v>299.926097</v>
      </c>
      <c r="U85" s="169" t="s">
        <v>461</v>
      </c>
    </row>
    <row r="86" spans="1:21" ht="15">
      <c r="A86" s="158" t="s">
        <v>462</v>
      </c>
      <c r="B86" s="159" t="s">
        <v>461</v>
      </c>
      <c r="C86" s="159" t="s">
        <v>461</v>
      </c>
      <c r="D86" s="160" t="s">
        <v>461</v>
      </c>
      <c r="E86" s="161" t="s">
        <v>99</v>
      </c>
      <c r="F86" s="162" t="s">
        <v>362</v>
      </c>
      <c r="G86" s="163" t="s">
        <v>44</v>
      </c>
      <c r="H86" s="161" t="s">
        <v>459</v>
      </c>
      <c r="I86" s="161" t="s">
        <v>460</v>
      </c>
      <c r="J86" s="163" t="s">
        <v>358</v>
      </c>
      <c r="K86" s="164" t="s">
        <v>359</v>
      </c>
      <c r="L86" s="165" t="s">
        <v>359</v>
      </c>
      <c r="M86" s="166">
        <v>63927.688323</v>
      </c>
      <c r="N86" s="167">
        <v>10000</v>
      </c>
      <c r="O86" s="168">
        <v>639276883.23</v>
      </c>
      <c r="P86" s="166">
        <v>639276883.23</v>
      </c>
      <c r="Q86" s="169">
        <v>639118766.98</v>
      </c>
      <c r="R86" s="168">
        <v>0</v>
      </c>
      <c r="S86" s="167">
        <v>0</v>
      </c>
      <c r="T86" s="166">
        <v>300.925588</v>
      </c>
      <c r="U86" s="169" t="s">
        <v>461</v>
      </c>
    </row>
    <row r="87" spans="1:21" ht="15">
      <c r="A87" s="158" t="s">
        <v>472</v>
      </c>
      <c r="B87" s="159" t="s">
        <v>461</v>
      </c>
      <c r="C87" s="159" t="s">
        <v>461</v>
      </c>
      <c r="D87" s="160" t="s">
        <v>461</v>
      </c>
      <c r="E87" s="161" t="s">
        <v>99</v>
      </c>
      <c r="F87" s="162" t="s">
        <v>362</v>
      </c>
      <c r="G87" s="163" t="s">
        <v>44</v>
      </c>
      <c r="H87" s="161" t="s">
        <v>473</v>
      </c>
      <c r="I87" s="161" t="s">
        <v>474</v>
      </c>
      <c r="J87" s="163" t="s">
        <v>368</v>
      </c>
      <c r="K87" s="164" t="s">
        <v>359</v>
      </c>
      <c r="L87" s="165" t="s">
        <v>359</v>
      </c>
      <c r="M87" s="166">
        <v>63927.688313</v>
      </c>
      <c r="N87" s="167">
        <v>9999.150757</v>
      </c>
      <c r="O87" s="168">
        <v>639222593</v>
      </c>
      <c r="P87" s="166">
        <v>639222593</v>
      </c>
      <c r="Q87" s="169">
        <v>0</v>
      </c>
      <c r="R87" s="168">
        <v>0</v>
      </c>
      <c r="S87" s="167">
        <v>0</v>
      </c>
      <c r="T87" s="166">
        <v>309.973695</v>
      </c>
      <c r="U87" s="169" t="s">
        <v>475</v>
      </c>
    </row>
    <row r="88" spans="1:21" ht="15">
      <c r="A88" s="158" t="s">
        <v>472</v>
      </c>
      <c r="B88" s="159" t="s">
        <v>461</v>
      </c>
      <c r="C88" s="159" t="s">
        <v>461</v>
      </c>
      <c r="D88" s="160" t="s">
        <v>461</v>
      </c>
      <c r="E88" s="161" t="s">
        <v>100</v>
      </c>
      <c r="F88" s="162" t="s">
        <v>362</v>
      </c>
      <c r="G88" s="163" t="s">
        <v>44</v>
      </c>
      <c r="H88" s="161" t="s">
        <v>459</v>
      </c>
      <c r="I88" s="161" t="s">
        <v>460</v>
      </c>
      <c r="J88" s="163" t="s">
        <v>358</v>
      </c>
      <c r="K88" s="164" t="s">
        <v>359</v>
      </c>
      <c r="L88" s="165" t="s">
        <v>359</v>
      </c>
      <c r="M88" s="166">
        <v>55361.583836</v>
      </c>
      <c r="N88" s="167">
        <v>10000</v>
      </c>
      <c r="O88" s="168">
        <v>553615838.36</v>
      </c>
      <c r="P88" s="166">
        <v>553615838.36</v>
      </c>
      <c r="Q88" s="169">
        <v>553479363.97</v>
      </c>
      <c r="R88" s="168">
        <v>0</v>
      </c>
      <c r="S88" s="167">
        <v>0</v>
      </c>
      <c r="T88" s="166">
        <v>299.926097</v>
      </c>
      <c r="U88" s="169" t="s">
        <v>461</v>
      </c>
    </row>
    <row r="89" spans="1:21" ht="15">
      <c r="A89" s="158" t="s">
        <v>476</v>
      </c>
      <c r="B89" s="159" t="s">
        <v>461</v>
      </c>
      <c r="C89" s="159" t="s">
        <v>461</v>
      </c>
      <c r="D89" s="160" t="s">
        <v>461</v>
      </c>
      <c r="E89" s="161" t="s">
        <v>100</v>
      </c>
      <c r="F89" s="162" t="s">
        <v>362</v>
      </c>
      <c r="G89" s="163" t="s">
        <v>44</v>
      </c>
      <c r="H89" s="161" t="s">
        <v>473</v>
      </c>
      <c r="I89" s="161" t="s">
        <v>474</v>
      </c>
      <c r="J89" s="163" t="s">
        <v>368</v>
      </c>
      <c r="K89" s="164" t="s">
        <v>359</v>
      </c>
      <c r="L89" s="165" t="s">
        <v>359</v>
      </c>
      <c r="M89" s="166">
        <v>55361.583843</v>
      </c>
      <c r="N89" s="167">
        <v>9999.150757</v>
      </c>
      <c r="O89" s="168">
        <v>553568822.99</v>
      </c>
      <c r="P89" s="166">
        <v>553568822.99</v>
      </c>
      <c r="Q89" s="169">
        <v>0</v>
      </c>
      <c r="R89" s="168">
        <v>0</v>
      </c>
      <c r="S89" s="167">
        <v>0</v>
      </c>
      <c r="T89" s="166">
        <v>309.973695</v>
      </c>
      <c r="U89" s="169" t="s">
        <v>475</v>
      </c>
    </row>
    <row r="90" spans="1:21" ht="15">
      <c r="A90" s="158" t="s">
        <v>429</v>
      </c>
      <c r="B90" s="159" t="s">
        <v>461</v>
      </c>
      <c r="C90" s="159" t="s">
        <v>461</v>
      </c>
      <c r="D90" s="160" t="s">
        <v>461</v>
      </c>
      <c r="E90" s="161" t="s">
        <v>101</v>
      </c>
      <c r="F90" s="162" t="s">
        <v>362</v>
      </c>
      <c r="G90" s="163" t="s">
        <v>44</v>
      </c>
      <c r="H90" s="161" t="s">
        <v>459</v>
      </c>
      <c r="I90" s="161" t="s">
        <v>460</v>
      </c>
      <c r="J90" s="163" t="s">
        <v>358</v>
      </c>
      <c r="K90" s="164" t="s">
        <v>359</v>
      </c>
      <c r="L90" s="165" t="s">
        <v>359</v>
      </c>
      <c r="M90" s="166">
        <v>20220.992669</v>
      </c>
      <c r="N90" s="167">
        <v>10000</v>
      </c>
      <c r="O90" s="168">
        <v>202209926.69</v>
      </c>
      <c r="P90" s="166">
        <v>202209926.69</v>
      </c>
      <c r="Q90" s="169">
        <v>202160078.99</v>
      </c>
      <c r="R90" s="168">
        <v>0</v>
      </c>
      <c r="S90" s="167">
        <v>0</v>
      </c>
      <c r="T90" s="166">
        <v>299.926097</v>
      </c>
      <c r="U90" s="169" t="s">
        <v>461</v>
      </c>
    </row>
    <row r="91" spans="1:21" ht="15">
      <c r="A91" s="158" t="s">
        <v>431</v>
      </c>
      <c r="B91" s="159" t="s">
        <v>461</v>
      </c>
      <c r="C91" s="159" t="s">
        <v>461</v>
      </c>
      <c r="D91" s="160" t="s">
        <v>461</v>
      </c>
      <c r="E91" s="161" t="s">
        <v>101</v>
      </c>
      <c r="F91" s="162" t="s">
        <v>362</v>
      </c>
      <c r="G91" s="163" t="s">
        <v>44</v>
      </c>
      <c r="H91" s="161" t="s">
        <v>473</v>
      </c>
      <c r="I91" s="161" t="s">
        <v>474</v>
      </c>
      <c r="J91" s="163" t="s">
        <v>368</v>
      </c>
      <c r="K91" s="164" t="s">
        <v>359</v>
      </c>
      <c r="L91" s="165" t="s">
        <v>359</v>
      </c>
      <c r="M91" s="166">
        <v>20220.992753</v>
      </c>
      <c r="N91" s="167">
        <v>9999.150757</v>
      </c>
      <c r="O91" s="168">
        <v>202192755</v>
      </c>
      <c r="P91" s="166">
        <v>202192755</v>
      </c>
      <c r="Q91" s="169">
        <v>0</v>
      </c>
      <c r="R91" s="168">
        <v>0</v>
      </c>
      <c r="S91" s="167">
        <v>0</v>
      </c>
      <c r="T91" s="166">
        <v>309.973695</v>
      </c>
      <c r="U91" s="169" t="s">
        <v>475</v>
      </c>
    </row>
    <row r="92" spans="1:21" ht="15">
      <c r="A92" s="158" t="s">
        <v>477</v>
      </c>
      <c r="B92" s="159" t="s">
        <v>461</v>
      </c>
      <c r="C92" s="159" t="s">
        <v>461</v>
      </c>
      <c r="D92" s="160" t="s">
        <v>461</v>
      </c>
      <c r="E92" s="161" t="s">
        <v>102</v>
      </c>
      <c r="F92" s="162" t="s">
        <v>362</v>
      </c>
      <c r="G92" s="163" t="s">
        <v>44</v>
      </c>
      <c r="H92" s="161" t="s">
        <v>459</v>
      </c>
      <c r="I92" s="161" t="s">
        <v>460</v>
      </c>
      <c r="J92" s="163" t="s">
        <v>358</v>
      </c>
      <c r="K92" s="164" t="s">
        <v>359</v>
      </c>
      <c r="L92" s="165" t="s">
        <v>359</v>
      </c>
      <c r="M92" s="166">
        <v>41226.906966</v>
      </c>
      <c r="N92" s="167">
        <v>10000</v>
      </c>
      <c r="O92" s="168">
        <v>412269069.66</v>
      </c>
      <c r="P92" s="166">
        <v>412269069.66</v>
      </c>
      <c r="Q92" s="169">
        <v>412167142.99</v>
      </c>
      <c r="R92" s="168">
        <v>0</v>
      </c>
      <c r="S92" s="167">
        <v>0</v>
      </c>
      <c r="T92" s="166">
        <v>300.800608497519</v>
      </c>
      <c r="U92" s="169" t="s">
        <v>461</v>
      </c>
    </row>
    <row r="93" spans="1:21" ht="15">
      <c r="A93" s="158" t="s">
        <v>478</v>
      </c>
      <c r="B93" s="159" t="s">
        <v>461</v>
      </c>
      <c r="C93" s="159" t="s">
        <v>461</v>
      </c>
      <c r="D93" s="160" t="s">
        <v>461</v>
      </c>
      <c r="E93" s="161" t="s">
        <v>102</v>
      </c>
      <c r="F93" s="162" t="s">
        <v>362</v>
      </c>
      <c r="G93" s="163" t="s">
        <v>44</v>
      </c>
      <c r="H93" s="161" t="s">
        <v>473</v>
      </c>
      <c r="I93" s="161" t="s">
        <v>474</v>
      </c>
      <c r="J93" s="163" t="s">
        <v>368</v>
      </c>
      <c r="K93" s="164" t="s">
        <v>359</v>
      </c>
      <c r="L93" s="165" t="s">
        <v>359</v>
      </c>
      <c r="M93" s="166">
        <v>41226.906965</v>
      </c>
      <c r="N93" s="167">
        <v>9999.150757</v>
      </c>
      <c r="O93" s="168">
        <v>412234058</v>
      </c>
      <c r="P93" s="166">
        <v>412234058</v>
      </c>
      <c r="Q93" s="169">
        <v>0</v>
      </c>
      <c r="R93" s="168">
        <v>0</v>
      </c>
      <c r="S93" s="167">
        <v>0</v>
      </c>
      <c r="T93" s="166">
        <v>309.973695</v>
      </c>
      <c r="U93" s="169" t="s">
        <v>475</v>
      </c>
    </row>
    <row r="94" spans="1:21" ht="15">
      <c r="A94" s="158" t="s">
        <v>479</v>
      </c>
      <c r="B94" s="159" t="s">
        <v>461</v>
      </c>
      <c r="C94" s="159" t="s">
        <v>461</v>
      </c>
      <c r="D94" s="160" t="s">
        <v>461</v>
      </c>
      <c r="E94" s="161" t="s">
        <v>103</v>
      </c>
      <c r="F94" s="162" t="s">
        <v>362</v>
      </c>
      <c r="G94" s="163" t="s">
        <v>44</v>
      </c>
      <c r="H94" s="161" t="s">
        <v>459</v>
      </c>
      <c r="I94" s="161" t="s">
        <v>460</v>
      </c>
      <c r="J94" s="163" t="s">
        <v>358</v>
      </c>
      <c r="K94" s="164" t="s">
        <v>359</v>
      </c>
      <c r="L94" s="165" t="s">
        <v>359</v>
      </c>
      <c r="M94" s="166">
        <v>13444.063457</v>
      </c>
      <c r="N94" s="167">
        <v>10000</v>
      </c>
      <c r="O94" s="168">
        <v>134440634.57</v>
      </c>
      <c r="P94" s="166">
        <v>134440634.57</v>
      </c>
      <c r="Q94" s="169">
        <v>134407492.99</v>
      </c>
      <c r="R94" s="168">
        <v>0</v>
      </c>
      <c r="S94" s="167">
        <v>0</v>
      </c>
      <c r="T94" s="166">
        <v>299.926097</v>
      </c>
      <c r="U94" s="169" t="s">
        <v>461</v>
      </c>
    </row>
    <row r="95" spans="1:21" ht="15">
      <c r="A95" s="158" t="s">
        <v>480</v>
      </c>
      <c r="B95" s="159" t="s">
        <v>461</v>
      </c>
      <c r="C95" s="159" t="s">
        <v>461</v>
      </c>
      <c r="D95" s="160" t="s">
        <v>461</v>
      </c>
      <c r="E95" s="161" t="s">
        <v>103</v>
      </c>
      <c r="F95" s="162" t="s">
        <v>362</v>
      </c>
      <c r="G95" s="163" t="s">
        <v>44</v>
      </c>
      <c r="H95" s="161" t="s">
        <v>473</v>
      </c>
      <c r="I95" s="161" t="s">
        <v>474</v>
      </c>
      <c r="J95" s="163" t="s">
        <v>368</v>
      </c>
      <c r="K95" s="164" t="s">
        <v>359</v>
      </c>
      <c r="L95" s="165" t="s">
        <v>359</v>
      </c>
      <c r="M95" s="166">
        <v>13444.063427</v>
      </c>
      <c r="N95" s="167">
        <v>9999.150757</v>
      </c>
      <c r="O95" s="168">
        <v>134429217</v>
      </c>
      <c r="P95" s="166">
        <v>134429217</v>
      </c>
      <c r="Q95" s="169">
        <v>0</v>
      </c>
      <c r="R95" s="168">
        <v>0</v>
      </c>
      <c r="S95" s="167">
        <v>0</v>
      </c>
      <c r="T95" s="166">
        <v>309.97333</v>
      </c>
      <c r="U95" s="169" t="s">
        <v>475</v>
      </c>
    </row>
    <row r="96" spans="1:21" ht="15">
      <c r="A96" s="158" t="s">
        <v>481</v>
      </c>
      <c r="B96" s="159" t="s">
        <v>461</v>
      </c>
      <c r="C96" s="159" t="s">
        <v>461</v>
      </c>
      <c r="D96" s="160" t="s">
        <v>461</v>
      </c>
      <c r="E96" s="161" t="s">
        <v>104</v>
      </c>
      <c r="F96" s="162" t="s">
        <v>362</v>
      </c>
      <c r="G96" s="163" t="s">
        <v>44</v>
      </c>
      <c r="H96" s="161" t="s">
        <v>459</v>
      </c>
      <c r="I96" s="161" t="s">
        <v>460</v>
      </c>
      <c r="J96" s="163" t="s">
        <v>358</v>
      </c>
      <c r="K96" s="164" t="s">
        <v>359</v>
      </c>
      <c r="L96" s="165" t="s">
        <v>359</v>
      </c>
      <c r="M96" s="166">
        <v>41233.514061</v>
      </c>
      <c r="N96" s="167">
        <v>10000</v>
      </c>
      <c r="O96" s="168">
        <v>412335140.61</v>
      </c>
      <c r="P96" s="166">
        <v>412335140.61</v>
      </c>
      <c r="Q96" s="169">
        <v>412233493.98</v>
      </c>
      <c r="R96" s="168">
        <v>0</v>
      </c>
      <c r="S96" s="167">
        <v>0</v>
      </c>
      <c r="T96" s="166">
        <v>299.926097</v>
      </c>
      <c r="U96" s="169" t="s">
        <v>461</v>
      </c>
    </row>
    <row r="97" spans="1:21" ht="15">
      <c r="A97" s="158" t="s">
        <v>482</v>
      </c>
      <c r="B97" s="159" t="s">
        <v>461</v>
      </c>
      <c r="C97" s="159" t="s">
        <v>461</v>
      </c>
      <c r="D97" s="160" t="s">
        <v>461</v>
      </c>
      <c r="E97" s="161" t="s">
        <v>104</v>
      </c>
      <c r="F97" s="162" t="s">
        <v>362</v>
      </c>
      <c r="G97" s="163" t="s">
        <v>44</v>
      </c>
      <c r="H97" s="161" t="s">
        <v>473</v>
      </c>
      <c r="I97" s="161" t="s">
        <v>474</v>
      </c>
      <c r="J97" s="163" t="s">
        <v>368</v>
      </c>
      <c r="K97" s="164" t="s">
        <v>359</v>
      </c>
      <c r="L97" s="165" t="s">
        <v>359</v>
      </c>
      <c r="M97" s="166">
        <v>41233.514127</v>
      </c>
      <c r="N97" s="167">
        <v>9999.150757</v>
      </c>
      <c r="O97" s="168">
        <v>412300124</v>
      </c>
      <c r="P97" s="166">
        <v>412300124</v>
      </c>
      <c r="Q97" s="169">
        <v>0</v>
      </c>
      <c r="R97" s="168">
        <v>0</v>
      </c>
      <c r="S97" s="167">
        <v>0</v>
      </c>
      <c r="T97" s="166">
        <v>309.973695</v>
      </c>
      <c r="U97" s="169" t="s">
        <v>475</v>
      </c>
    </row>
    <row r="98" spans="1:21" ht="15">
      <c r="A98" s="158" t="s">
        <v>483</v>
      </c>
      <c r="B98" s="159" t="s">
        <v>461</v>
      </c>
      <c r="C98" s="159" t="s">
        <v>461</v>
      </c>
      <c r="D98" s="160" t="s">
        <v>461</v>
      </c>
      <c r="E98" s="161" t="s">
        <v>105</v>
      </c>
      <c r="F98" s="162" t="s">
        <v>362</v>
      </c>
      <c r="G98" s="163" t="s">
        <v>44</v>
      </c>
      <c r="H98" s="161" t="s">
        <v>459</v>
      </c>
      <c r="I98" s="161" t="s">
        <v>460</v>
      </c>
      <c r="J98" s="163" t="s">
        <v>358</v>
      </c>
      <c r="K98" s="164" t="s">
        <v>359</v>
      </c>
      <c r="L98" s="165" t="s">
        <v>359</v>
      </c>
      <c r="M98" s="166">
        <v>20585.250685</v>
      </c>
      <c r="N98" s="167">
        <v>10000</v>
      </c>
      <c r="O98" s="168">
        <v>205852506.85</v>
      </c>
      <c r="P98" s="166">
        <v>205852506.85</v>
      </c>
      <c r="Q98" s="169">
        <v>205801761.21</v>
      </c>
      <c r="R98" s="168">
        <v>0</v>
      </c>
      <c r="S98" s="167">
        <v>0</v>
      </c>
      <c r="T98" s="166">
        <v>299.926097</v>
      </c>
      <c r="U98" s="169" t="s">
        <v>461</v>
      </c>
    </row>
    <row r="99" spans="1:21" ht="15">
      <c r="A99" s="158" t="s">
        <v>484</v>
      </c>
      <c r="B99" s="159" t="s">
        <v>461</v>
      </c>
      <c r="C99" s="159" t="s">
        <v>461</v>
      </c>
      <c r="D99" s="160" t="s">
        <v>461</v>
      </c>
      <c r="E99" s="161" t="s">
        <v>105</v>
      </c>
      <c r="F99" s="162" t="s">
        <v>362</v>
      </c>
      <c r="G99" s="163" t="s">
        <v>44</v>
      </c>
      <c r="H99" s="161" t="s">
        <v>473</v>
      </c>
      <c r="I99" s="161" t="s">
        <v>474</v>
      </c>
      <c r="J99" s="163" t="s">
        <v>368</v>
      </c>
      <c r="K99" s="164" t="s">
        <v>359</v>
      </c>
      <c r="L99" s="165" t="s">
        <v>359</v>
      </c>
      <c r="M99" s="166">
        <v>20585.250569</v>
      </c>
      <c r="N99" s="167">
        <v>9999.150757</v>
      </c>
      <c r="O99" s="168">
        <v>205835023.82</v>
      </c>
      <c r="P99" s="166">
        <v>205835023.82</v>
      </c>
      <c r="Q99" s="169">
        <v>0</v>
      </c>
      <c r="R99" s="168">
        <v>0</v>
      </c>
      <c r="S99" s="167">
        <v>0</v>
      </c>
      <c r="T99" s="166">
        <v>309.973695</v>
      </c>
      <c r="U99" s="169" t="s">
        <v>475</v>
      </c>
    </row>
    <row r="100" spans="1:21" ht="15">
      <c r="A100" s="158" t="s">
        <v>485</v>
      </c>
      <c r="B100" s="159" t="s">
        <v>475</v>
      </c>
      <c r="C100" s="159" t="s">
        <v>475</v>
      </c>
      <c r="D100" s="160" t="s">
        <v>475</v>
      </c>
      <c r="E100" s="161" t="s">
        <v>99</v>
      </c>
      <c r="F100" s="162" t="s">
        <v>354</v>
      </c>
      <c r="G100" s="163" t="s">
        <v>355</v>
      </c>
      <c r="H100" s="161" t="s">
        <v>394</v>
      </c>
      <c r="I100" s="161" t="s">
        <v>395</v>
      </c>
      <c r="J100" s="163" t="s">
        <v>358</v>
      </c>
      <c r="K100" s="164" t="s">
        <v>359</v>
      </c>
      <c r="L100" s="165" t="s">
        <v>359</v>
      </c>
      <c r="M100" s="166">
        <v>0</v>
      </c>
      <c r="N100" s="167">
        <v>0</v>
      </c>
      <c r="O100" s="168">
        <v>531714.97</v>
      </c>
      <c r="P100" s="166">
        <v>531714.97</v>
      </c>
      <c r="Q100" s="169">
        <v>531714.97</v>
      </c>
      <c r="R100" s="168">
        <v>0</v>
      </c>
      <c r="S100" s="167">
        <v>0</v>
      </c>
      <c r="T100" s="166">
        <v>0</v>
      </c>
      <c r="U100" s="169" t="s">
        <v>360</v>
      </c>
    </row>
    <row r="101" spans="1:21" ht="15">
      <c r="A101" s="158" t="s">
        <v>486</v>
      </c>
      <c r="B101" s="159" t="s">
        <v>475</v>
      </c>
      <c r="C101" s="159" t="s">
        <v>475</v>
      </c>
      <c r="D101" s="160" t="s">
        <v>475</v>
      </c>
      <c r="E101" s="161" t="s">
        <v>99</v>
      </c>
      <c r="F101" s="162" t="s">
        <v>354</v>
      </c>
      <c r="G101" s="163" t="s">
        <v>355</v>
      </c>
      <c r="H101" s="161" t="s">
        <v>397</v>
      </c>
      <c r="I101" s="161" t="s">
        <v>398</v>
      </c>
      <c r="J101" s="163" t="s">
        <v>358</v>
      </c>
      <c r="K101" s="164" t="s">
        <v>359</v>
      </c>
      <c r="L101" s="165" t="s">
        <v>359</v>
      </c>
      <c r="M101" s="166">
        <v>0</v>
      </c>
      <c r="N101" s="167">
        <v>0</v>
      </c>
      <c r="O101" s="168">
        <v>70895.33</v>
      </c>
      <c r="P101" s="166">
        <v>70895.33</v>
      </c>
      <c r="Q101" s="169">
        <v>70895.33</v>
      </c>
      <c r="R101" s="168">
        <v>0</v>
      </c>
      <c r="S101" s="167">
        <v>0</v>
      </c>
      <c r="T101" s="166">
        <v>0</v>
      </c>
      <c r="U101" s="169" t="s">
        <v>360</v>
      </c>
    </row>
    <row r="102" spans="1:21" ht="15">
      <c r="A102" s="158" t="s">
        <v>487</v>
      </c>
      <c r="B102" s="159" t="s">
        <v>475</v>
      </c>
      <c r="C102" s="159" t="s">
        <v>475</v>
      </c>
      <c r="D102" s="160" t="s">
        <v>475</v>
      </c>
      <c r="E102" s="161" t="s">
        <v>99</v>
      </c>
      <c r="F102" s="162" t="s">
        <v>354</v>
      </c>
      <c r="G102" s="163" t="s">
        <v>355</v>
      </c>
      <c r="H102" s="161" t="s">
        <v>356</v>
      </c>
      <c r="I102" s="161" t="s">
        <v>357</v>
      </c>
      <c r="J102" s="163" t="s">
        <v>358</v>
      </c>
      <c r="K102" s="164" t="s">
        <v>359</v>
      </c>
      <c r="L102" s="165" t="s">
        <v>359</v>
      </c>
      <c r="M102" s="166">
        <v>0</v>
      </c>
      <c r="N102" s="167">
        <v>0</v>
      </c>
      <c r="O102" s="168">
        <v>2035845.11</v>
      </c>
      <c r="P102" s="166">
        <v>2035845.11</v>
      </c>
      <c r="Q102" s="169">
        <v>2035845.11</v>
      </c>
      <c r="R102" s="168">
        <v>0</v>
      </c>
      <c r="S102" s="167">
        <v>0</v>
      </c>
      <c r="T102" s="166">
        <v>0</v>
      </c>
      <c r="U102" s="169" t="s">
        <v>360</v>
      </c>
    </row>
    <row r="103" spans="1:21" ht="15">
      <c r="A103" s="158" t="s">
        <v>476</v>
      </c>
      <c r="B103" s="159" t="s">
        <v>475</v>
      </c>
      <c r="C103" s="159" t="s">
        <v>475</v>
      </c>
      <c r="D103" s="160" t="s">
        <v>475</v>
      </c>
      <c r="E103" s="161" t="s">
        <v>99</v>
      </c>
      <c r="F103" s="162" t="s">
        <v>362</v>
      </c>
      <c r="G103" s="163" t="s">
        <v>44</v>
      </c>
      <c r="H103" s="161" t="s">
        <v>473</v>
      </c>
      <c r="I103" s="161" t="s">
        <v>474</v>
      </c>
      <c r="J103" s="163" t="s">
        <v>358</v>
      </c>
      <c r="K103" s="164" t="s">
        <v>359</v>
      </c>
      <c r="L103" s="165" t="s">
        <v>359</v>
      </c>
      <c r="M103" s="166">
        <v>63927.688313</v>
      </c>
      <c r="N103" s="167">
        <v>10000</v>
      </c>
      <c r="O103" s="168">
        <v>639276883.13</v>
      </c>
      <c r="P103" s="166">
        <v>639276883.13</v>
      </c>
      <c r="Q103" s="169">
        <v>639222593</v>
      </c>
      <c r="R103" s="168">
        <v>0</v>
      </c>
      <c r="S103" s="167">
        <v>0</v>
      </c>
      <c r="T103" s="166">
        <v>309.973695</v>
      </c>
      <c r="U103" s="169" t="s">
        <v>475</v>
      </c>
    </row>
    <row r="104" spans="1:21" ht="15">
      <c r="A104" s="158" t="s">
        <v>488</v>
      </c>
      <c r="B104" s="159" t="s">
        <v>475</v>
      </c>
      <c r="C104" s="159" t="s">
        <v>475</v>
      </c>
      <c r="D104" s="160" t="s">
        <v>475</v>
      </c>
      <c r="E104" s="161" t="s">
        <v>99</v>
      </c>
      <c r="F104" s="162" t="s">
        <v>362</v>
      </c>
      <c r="G104" s="163" t="s">
        <v>44</v>
      </c>
      <c r="H104" s="161" t="s">
        <v>489</v>
      </c>
      <c r="I104" s="161" t="s">
        <v>490</v>
      </c>
      <c r="J104" s="163" t="s">
        <v>368</v>
      </c>
      <c r="K104" s="164" t="s">
        <v>359</v>
      </c>
      <c r="L104" s="165" t="s">
        <v>359</v>
      </c>
      <c r="M104" s="166">
        <v>63927.68827</v>
      </c>
      <c r="N104" s="167">
        <v>9999.137061</v>
      </c>
      <c r="O104" s="168">
        <v>639221717.01</v>
      </c>
      <c r="P104" s="166">
        <v>639221717.01</v>
      </c>
      <c r="Q104" s="169">
        <v>0</v>
      </c>
      <c r="R104" s="168">
        <v>0</v>
      </c>
      <c r="S104" s="167">
        <v>0</v>
      </c>
      <c r="T104" s="166">
        <v>314.972735</v>
      </c>
      <c r="U104" s="169" t="s">
        <v>491</v>
      </c>
    </row>
    <row r="105" spans="1:21" ht="15">
      <c r="A105" s="158" t="s">
        <v>486</v>
      </c>
      <c r="B105" s="159" t="s">
        <v>475</v>
      </c>
      <c r="C105" s="159" t="s">
        <v>475</v>
      </c>
      <c r="D105" s="160" t="s">
        <v>475</v>
      </c>
      <c r="E105" s="161" t="s">
        <v>100</v>
      </c>
      <c r="F105" s="162" t="s">
        <v>354</v>
      </c>
      <c r="G105" s="163" t="s">
        <v>355</v>
      </c>
      <c r="H105" s="161" t="s">
        <v>405</v>
      </c>
      <c r="I105" s="161" t="s">
        <v>406</v>
      </c>
      <c r="J105" s="163" t="s">
        <v>358</v>
      </c>
      <c r="K105" s="164" t="s">
        <v>359</v>
      </c>
      <c r="L105" s="165" t="s">
        <v>359</v>
      </c>
      <c r="M105" s="166">
        <v>0</v>
      </c>
      <c r="N105" s="167">
        <v>0</v>
      </c>
      <c r="O105" s="168">
        <v>230409.82</v>
      </c>
      <c r="P105" s="166">
        <v>230409.82</v>
      </c>
      <c r="Q105" s="169">
        <v>230409.82</v>
      </c>
      <c r="R105" s="168">
        <v>0</v>
      </c>
      <c r="S105" s="167">
        <v>0</v>
      </c>
      <c r="T105" s="166">
        <v>0</v>
      </c>
      <c r="U105" s="169" t="s">
        <v>360</v>
      </c>
    </row>
    <row r="106" spans="1:21" ht="15">
      <c r="A106" s="158" t="s">
        <v>492</v>
      </c>
      <c r="B106" s="159" t="s">
        <v>475</v>
      </c>
      <c r="C106" s="159" t="s">
        <v>475</v>
      </c>
      <c r="D106" s="160" t="s">
        <v>475</v>
      </c>
      <c r="E106" s="161" t="s">
        <v>100</v>
      </c>
      <c r="F106" s="162" t="s">
        <v>354</v>
      </c>
      <c r="G106" s="163" t="s">
        <v>355</v>
      </c>
      <c r="H106" s="161" t="s">
        <v>407</v>
      </c>
      <c r="I106" s="161" t="s">
        <v>408</v>
      </c>
      <c r="J106" s="163" t="s">
        <v>358</v>
      </c>
      <c r="K106" s="164" t="s">
        <v>359</v>
      </c>
      <c r="L106" s="165" t="s">
        <v>359</v>
      </c>
      <c r="M106" s="166">
        <v>0</v>
      </c>
      <c r="N106" s="167">
        <v>0</v>
      </c>
      <c r="O106" s="168">
        <v>524625.44</v>
      </c>
      <c r="P106" s="166">
        <v>524625.44</v>
      </c>
      <c r="Q106" s="169">
        <v>524625.44</v>
      </c>
      <c r="R106" s="168">
        <v>0</v>
      </c>
      <c r="S106" s="167">
        <v>0</v>
      </c>
      <c r="T106" s="166">
        <v>0</v>
      </c>
      <c r="U106" s="169" t="s">
        <v>360</v>
      </c>
    </row>
    <row r="107" spans="1:21" ht="15">
      <c r="A107" s="158" t="s">
        <v>493</v>
      </c>
      <c r="B107" s="159" t="s">
        <v>475</v>
      </c>
      <c r="C107" s="159" t="s">
        <v>475</v>
      </c>
      <c r="D107" s="160" t="s">
        <v>475</v>
      </c>
      <c r="E107" s="161" t="s">
        <v>100</v>
      </c>
      <c r="F107" s="162" t="s">
        <v>354</v>
      </c>
      <c r="G107" s="163" t="s">
        <v>355</v>
      </c>
      <c r="H107" s="161" t="s">
        <v>409</v>
      </c>
      <c r="I107" s="161" t="s">
        <v>410</v>
      </c>
      <c r="J107" s="163" t="s">
        <v>358</v>
      </c>
      <c r="K107" s="164" t="s">
        <v>359</v>
      </c>
      <c r="L107" s="165" t="s">
        <v>359</v>
      </c>
      <c r="M107" s="166">
        <v>0</v>
      </c>
      <c r="N107" s="167">
        <v>0</v>
      </c>
      <c r="O107" s="168">
        <v>1432085.66</v>
      </c>
      <c r="P107" s="166">
        <v>1432085.66</v>
      </c>
      <c r="Q107" s="169">
        <v>1432085.66</v>
      </c>
      <c r="R107" s="168">
        <v>0</v>
      </c>
      <c r="S107" s="167">
        <v>0</v>
      </c>
      <c r="T107" s="166">
        <v>0</v>
      </c>
      <c r="U107" s="169" t="s">
        <v>360</v>
      </c>
    </row>
    <row r="108" spans="1:21" ht="15">
      <c r="A108" s="158" t="s">
        <v>391</v>
      </c>
      <c r="B108" s="159" t="s">
        <v>475</v>
      </c>
      <c r="C108" s="159" t="s">
        <v>475</v>
      </c>
      <c r="D108" s="160" t="s">
        <v>475</v>
      </c>
      <c r="E108" s="161" t="s">
        <v>100</v>
      </c>
      <c r="F108" s="162" t="s">
        <v>354</v>
      </c>
      <c r="G108" s="163" t="s">
        <v>355</v>
      </c>
      <c r="H108" s="161" t="s">
        <v>412</v>
      </c>
      <c r="I108" s="161" t="s">
        <v>413</v>
      </c>
      <c r="J108" s="163" t="s">
        <v>358</v>
      </c>
      <c r="K108" s="164" t="s">
        <v>359</v>
      </c>
      <c r="L108" s="165" t="s">
        <v>359</v>
      </c>
      <c r="M108" s="166">
        <v>0</v>
      </c>
      <c r="N108" s="167">
        <v>0</v>
      </c>
      <c r="O108" s="168">
        <v>70895.33</v>
      </c>
      <c r="P108" s="166">
        <v>70895.33</v>
      </c>
      <c r="Q108" s="169">
        <v>70895.33</v>
      </c>
      <c r="R108" s="168">
        <v>0</v>
      </c>
      <c r="S108" s="167">
        <v>0</v>
      </c>
      <c r="T108" s="166">
        <v>0</v>
      </c>
      <c r="U108" s="169" t="s">
        <v>360</v>
      </c>
    </row>
    <row r="109" spans="1:21" ht="15">
      <c r="A109" s="158" t="s">
        <v>485</v>
      </c>
      <c r="B109" s="159" t="s">
        <v>475</v>
      </c>
      <c r="C109" s="159" t="s">
        <v>475</v>
      </c>
      <c r="D109" s="160" t="s">
        <v>475</v>
      </c>
      <c r="E109" s="161" t="s">
        <v>100</v>
      </c>
      <c r="F109" s="162" t="s">
        <v>354</v>
      </c>
      <c r="G109" s="163" t="s">
        <v>355</v>
      </c>
      <c r="H109" s="161" t="s">
        <v>371</v>
      </c>
      <c r="I109" s="161" t="s">
        <v>372</v>
      </c>
      <c r="J109" s="163" t="s">
        <v>358</v>
      </c>
      <c r="K109" s="164" t="s">
        <v>359</v>
      </c>
      <c r="L109" s="165" t="s">
        <v>359</v>
      </c>
      <c r="M109" s="166">
        <v>0</v>
      </c>
      <c r="N109" s="167">
        <v>0</v>
      </c>
      <c r="O109" s="168">
        <v>1338444.88</v>
      </c>
      <c r="P109" s="166">
        <v>1338444.88</v>
      </c>
      <c r="Q109" s="169">
        <v>1338444.88</v>
      </c>
      <c r="R109" s="168">
        <v>0</v>
      </c>
      <c r="S109" s="167">
        <v>0</v>
      </c>
      <c r="T109" s="166">
        <v>0</v>
      </c>
      <c r="U109" s="169" t="s">
        <v>360</v>
      </c>
    </row>
    <row r="110" spans="1:21" ht="15">
      <c r="A110" s="158" t="s">
        <v>488</v>
      </c>
      <c r="B110" s="159" t="s">
        <v>475</v>
      </c>
      <c r="C110" s="159" t="s">
        <v>475</v>
      </c>
      <c r="D110" s="160" t="s">
        <v>475</v>
      </c>
      <c r="E110" s="161" t="s">
        <v>100</v>
      </c>
      <c r="F110" s="162" t="s">
        <v>362</v>
      </c>
      <c r="G110" s="163" t="s">
        <v>44</v>
      </c>
      <c r="H110" s="161" t="s">
        <v>473</v>
      </c>
      <c r="I110" s="161" t="s">
        <v>474</v>
      </c>
      <c r="J110" s="163" t="s">
        <v>358</v>
      </c>
      <c r="K110" s="164" t="s">
        <v>359</v>
      </c>
      <c r="L110" s="165" t="s">
        <v>359</v>
      </c>
      <c r="M110" s="166">
        <v>55361.583843</v>
      </c>
      <c r="N110" s="167">
        <v>10000</v>
      </c>
      <c r="O110" s="168">
        <v>553615838.43</v>
      </c>
      <c r="P110" s="166">
        <v>553615838.43</v>
      </c>
      <c r="Q110" s="169">
        <v>553568822.99</v>
      </c>
      <c r="R110" s="168">
        <v>0</v>
      </c>
      <c r="S110" s="167">
        <v>0</v>
      </c>
      <c r="T110" s="166">
        <v>309.973695</v>
      </c>
      <c r="U110" s="169" t="s">
        <v>475</v>
      </c>
    </row>
    <row r="111" spans="1:21" ht="15">
      <c r="A111" s="158" t="s">
        <v>487</v>
      </c>
      <c r="B111" s="159" t="s">
        <v>475</v>
      </c>
      <c r="C111" s="159" t="s">
        <v>475</v>
      </c>
      <c r="D111" s="160" t="s">
        <v>475</v>
      </c>
      <c r="E111" s="161" t="s">
        <v>100</v>
      </c>
      <c r="F111" s="162" t="s">
        <v>362</v>
      </c>
      <c r="G111" s="163" t="s">
        <v>44</v>
      </c>
      <c r="H111" s="161" t="s">
        <v>489</v>
      </c>
      <c r="I111" s="161" t="s">
        <v>490</v>
      </c>
      <c r="J111" s="163" t="s">
        <v>368</v>
      </c>
      <c r="K111" s="164" t="s">
        <v>359</v>
      </c>
      <c r="L111" s="165" t="s">
        <v>359</v>
      </c>
      <c r="M111" s="166">
        <v>55361.583868</v>
      </c>
      <c r="N111" s="167">
        <v>9999.137061</v>
      </c>
      <c r="O111" s="168">
        <v>553568065.01</v>
      </c>
      <c r="P111" s="166">
        <v>553568065.01</v>
      </c>
      <c r="Q111" s="169">
        <v>0</v>
      </c>
      <c r="R111" s="168">
        <v>0</v>
      </c>
      <c r="S111" s="167">
        <v>0</v>
      </c>
      <c r="T111" s="166">
        <v>314.972735</v>
      </c>
      <c r="U111" s="169" t="s">
        <v>491</v>
      </c>
    </row>
    <row r="112" spans="1:21" ht="15">
      <c r="A112" s="158" t="s">
        <v>451</v>
      </c>
      <c r="B112" s="159" t="s">
        <v>475</v>
      </c>
      <c r="C112" s="159" t="s">
        <v>475</v>
      </c>
      <c r="D112" s="160" t="s">
        <v>475</v>
      </c>
      <c r="E112" s="161" t="s">
        <v>101</v>
      </c>
      <c r="F112" s="162" t="s">
        <v>354</v>
      </c>
      <c r="G112" s="163" t="s">
        <v>355</v>
      </c>
      <c r="H112" s="161" t="s">
        <v>415</v>
      </c>
      <c r="I112" s="161" t="s">
        <v>416</v>
      </c>
      <c r="J112" s="163" t="s">
        <v>358</v>
      </c>
      <c r="K112" s="164" t="s">
        <v>359</v>
      </c>
      <c r="L112" s="165" t="s">
        <v>359</v>
      </c>
      <c r="M112" s="166">
        <v>0</v>
      </c>
      <c r="N112" s="167">
        <v>0</v>
      </c>
      <c r="O112" s="168">
        <v>17723.83</v>
      </c>
      <c r="P112" s="166">
        <v>17723.83</v>
      </c>
      <c r="Q112" s="169">
        <v>17723.83</v>
      </c>
      <c r="R112" s="168">
        <v>0</v>
      </c>
      <c r="S112" s="167">
        <v>0</v>
      </c>
      <c r="T112" s="166">
        <v>0</v>
      </c>
      <c r="U112" s="169" t="s">
        <v>360</v>
      </c>
    </row>
    <row r="113" spans="1:21" ht="15">
      <c r="A113" s="158" t="s">
        <v>450</v>
      </c>
      <c r="B113" s="159" t="s">
        <v>475</v>
      </c>
      <c r="C113" s="159" t="s">
        <v>475</v>
      </c>
      <c r="D113" s="160" t="s">
        <v>475</v>
      </c>
      <c r="E113" s="161" t="s">
        <v>101</v>
      </c>
      <c r="F113" s="162" t="s">
        <v>354</v>
      </c>
      <c r="G113" s="163" t="s">
        <v>355</v>
      </c>
      <c r="H113" s="161" t="s">
        <v>375</v>
      </c>
      <c r="I113" s="161" t="s">
        <v>376</v>
      </c>
      <c r="J113" s="163" t="s">
        <v>358</v>
      </c>
      <c r="K113" s="164" t="s">
        <v>359</v>
      </c>
      <c r="L113" s="165" t="s">
        <v>359</v>
      </c>
      <c r="M113" s="166">
        <v>0</v>
      </c>
      <c r="N113" s="167">
        <v>0</v>
      </c>
      <c r="O113" s="168">
        <v>24655.56</v>
      </c>
      <c r="P113" s="166">
        <v>24655.56</v>
      </c>
      <c r="Q113" s="169">
        <v>24655.56</v>
      </c>
      <c r="R113" s="168">
        <v>0</v>
      </c>
      <c r="S113" s="167">
        <v>0</v>
      </c>
      <c r="T113" s="166">
        <v>0</v>
      </c>
      <c r="U113" s="169" t="s">
        <v>360</v>
      </c>
    </row>
    <row r="114" spans="1:21" ht="15">
      <c r="A114" s="158" t="s">
        <v>463</v>
      </c>
      <c r="B114" s="159" t="s">
        <v>475</v>
      </c>
      <c r="C114" s="159" t="s">
        <v>475</v>
      </c>
      <c r="D114" s="160" t="s">
        <v>475</v>
      </c>
      <c r="E114" s="161" t="s">
        <v>101</v>
      </c>
      <c r="F114" s="162" t="s">
        <v>354</v>
      </c>
      <c r="G114" s="163" t="s">
        <v>355</v>
      </c>
      <c r="H114" s="161" t="s">
        <v>419</v>
      </c>
      <c r="I114" s="161" t="s">
        <v>420</v>
      </c>
      <c r="J114" s="163" t="s">
        <v>358</v>
      </c>
      <c r="K114" s="164" t="s">
        <v>359</v>
      </c>
      <c r="L114" s="165" t="s">
        <v>359</v>
      </c>
      <c r="M114" s="166">
        <v>0</v>
      </c>
      <c r="N114" s="167">
        <v>0</v>
      </c>
      <c r="O114" s="168">
        <v>1183952</v>
      </c>
      <c r="P114" s="166">
        <v>1183952</v>
      </c>
      <c r="Q114" s="169">
        <v>1183952</v>
      </c>
      <c r="R114" s="168">
        <v>0</v>
      </c>
      <c r="S114" s="167">
        <v>0</v>
      </c>
      <c r="T114" s="166">
        <v>0</v>
      </c>
      <c r="U114" s="169" t="s">
        <v>360</v>
      </c>
    </row>
    <row r="115" spans="1:21" ht="15">
      <c r="A115" s="158" t="s">
        <v>423</v>
      </c>
      <c r="B115" s="159" t="s">
        <v>475</v>
      </c>
      <c r="C115" s="159" t="s">
        <v>475</v>
      </c>
      <c r="D115" s="160" t="s">
        <v>475</v>
      </c>
      <c r="E115" s="161" t="s">
        <v>101</v>
      </c>
      <c r="F115" s="162" t="s">
        <v>362</v>
      </c>
      <c r="G115" s="163" t="s">
        <v>44</v>
      </c>
      <c r="H115" s="161" t="s">
        <v>473</v>
      </c>
      <c r="I115" s="161" t="s">
        <v>474</v>
      </c>
      <c r="J115" s="163" t="s">
        <v>358</v>
      </c>
      <c r="K115" s="164" t="s">
        <v>359</v>
      </c>
      <c r="L115" s="165" t="s">
        <v>359</v>
      </c>
      <c r="M115" s="166">
        <v>20220.992753</v>
      </c>
      <c r="N115" s="167">
        <v>10000</v>
      </c>
      <c r="O115" s="168">
        <v>202209927.53</v>
      </c>
      <c r="P115" s="166">
        <v>202209927.53</v>
      </c>
      <c r="Q115" s="169">
        <v>202192755</v>
      </c>
      <c r="R115" s="168">
        <v>0</v>
      </c>
      <c r="S115" s="167">
        <v>0</v>
      </c>
      <c r="T115" s="166">
        <v>309.973695</v>
      </c>
      <c r="U115" s="169" t="s">
        <v>475</v>
      </c>
    </row>
    <row r="116" spans="1:21" ht="15">
      <c r="A116" s="158" t="s">
        <v>426</v>
      </c>
      <c r="B116" s="159" t="s">
        <v>475</v>
      </c>
      <c r="C116" s="159" t="s">
        <v>475</v>
      </c>
      <c r="D116" s="160" t="s">
        <v>475</v>
      </c>
      <c r="E116" s="161" t="s">
        <v>101</v>
      </c>
      <c r="F116" s="162" t="s">
        <v>362</v>
      </c>
      <c r="G116" s="163" t="s">
        <v>44</v>
      </c>
      <c r="H116" s="161" t="s">
        <v>489</v>
      </c>
      <c r="I116" s="161" t="s">
        <v>490</v>
      </c>
      <c r="J116" s="163" t="s">
        <v>368</v>
      </c>
      <c r="K116" s="164" t="s">
        <v>359</v>
      </c>
      <c r="L116" s="165" t="s">
        <v>359</v>
      </c>
      <c r="M116" s="166">
        <v>20220.992748</v>
      </c>
      <c r="N116" s="167">
        <v>9999.137061</v>
      </c>
      <c r="O116" s="168">
        <v>202192478.01</v>
      </c>
      <c r="P116" s="166">
        <v>202192478.01</v>
      </c>
      <c r="Q116" s="169">
        <v>0</v>
      </c>
      <c r="R116" s="168">
        <v>0</v>
      </c>
      <c r="S116" s="167">
        <v>0</v>
      </c>
      <c r="T116" s="166">
        <v>314.97237</v>
      </c>
      <c r="U116" s="169" t="s">
        <v>491</v>
      </c>
    </row>
    <row r="117" spans="1:21" ht="15">
      <c r="A117" s="158" t="s">
        <v>494</v>
      </c>
      <c r="B117" s="159" t="s">
        <v>475</v>
      </c>
      <c r="C117" s="159" t="s">
        <v>475</v>
      </c>
      <c r="D117" s="160" t="s">
        <v>475</v>
      </c>
      <c r="E117" s="161" t="s">
        <v>102</v>
      </c>
      <c r="F117" s="162" t="s">
        <v>354</v>
      </c>
      <c r="G117" s="163" t="s">
        <v>355</v>
      </c>
      <c r="H117" s="161" t="s">
        <v>424</v>
      </c>
      <c r="I117" s="161" t="s">
        <v>425</v>
      </c>
      <c r="J117" s="163" t="s">
        <v>358</v>
      </c>
      <c r="K117" s="164" t="s">
        <v>359</v>
      </c>
      <c r="L117" s="165" t="s">
        <v>359</v>
      </c>
      <c r="M117" s="166">
        <v>0</v>
      </c>
      <c r="N117" s="167">
        <v>0</v>
      </c>
      <c r="O117" s="168">
        <v>212685.99</v>
      </c>
      <c r="P117" s="166">
        <v>212685.99</v>
      </c>
      <c r="Q117" s="169">
        <v>212685.99</v>
      </c>
      <c r="R117" s="168">
        <v>0</v>
      </c>
      <c r="S117" s="167">
        <v>0</v>
      </c>
      <c r="T117" s="166">
        <v>0</v>
      </c>
      <c r="U117" s="169" t="s">
        <v>360</v>
      </c>
    </row>
    <row r="118" spans="1:21" ht="15">
      <c r="A118" s="158" t="s">
        <v>495</v>
      </c>
      <c r="B118" s="159" t="s">
        <v>475</v>
      </c>
      <c r="C118" s="159" t="s">
        <v>475</v>
      </c>
      <c r="D118" s="160" t="s">
        <v>475</v>
      </c>
      <c r="E118" s="161" t="s">
        <v>102</v>
      </c>
      <c r="F118" s="162" t="s">
        <v>354</v>
      </c>
      <c r="G118" s="163" t="s">
        <v>355</v>
      </c>
      <c r="H118" s="161" t="s">
        <v>427</v>
      </c>
      <c r="I118" s="161" t="s">
        <v>428</v>
      </c>
      <c r="J118" s="163" t="s">
        <v>358</v>
      </c>
      <c r="K118" s="164" t="s">
        <v>359</v>
      </c>
      <c r="L118" s="165" t="s">
        <v>359</v>
      </c>
      <c r="M118" s="166">
        <v>0</v>
      </c>
      <c r="N118" s="167">
        <v>0</v>
      </c>
      <c r="O118" s="168">
        <v>241044.12</v>
      </c>
      <c r="P118" s="166">
        <v>241044.12</v>
      </c>
      <c r="Q118" s="169">
        <v>241044.12</v>
      </c>
      <c r="R118" s="168">
        <v>0</v>
      </c>
      <c r="S118" s="167">
        <v>0</v>
      </c>
      <c r="T118" s="166">
        <v>0</v>
      </c>
      <c r="U118" s="169" t="s">
        <v>360</v>
      </c>
    </row>
    <row r="119" spans="1:21" ht="15">
      <c r="A119" s="158" t="s">
        <v>496</v>
      </c>
      <c r="B119" s="159" t="s">
        <v>475</v>
      </c>
      <c r="C119" s="159" t="s">
        <v>475</v>
      </c>
      <c r="D119" s="160" t="s">
        <v>475</v>
      </c>
      <c r="E119" s="161" t="s">
        <v>102</v>
      </c>
      <c r="F119" s="162" t="s">
        <v>354</v>
      </c>
      <c r="G119" s="163" t="s">
        <v>355</v>
      </c>
      <c r="H119" s="161" t="s">
        <v>380</v>
      </c>
      <c r="I119" s="161" t="s">
        <v>381</v>
      </c>
      <c r="J119" s="163" t="s">
        <v>358</v>
      </c>
      <c r="K119" s="164" t="s">
        <v>359</v>
      </c>
      <c r="L119" s="165" t="s">
        <v>359</v>
      </c>
      <c r="M119" s="166">
        <v>0</v>
      </c>
      <c r="N119" s="167">
        <v>0</v>
      </c>
      <c r="O119" s="168">
        <v>70444.46</v>
      </c>
      <c r="P119" s="166">
        <v>70444.46</v>
      </c>
      <c r="Q119" s="169">
        <v>70444.46</v>
      </c>
      <c r="R119" s="168">
        <v>0</v>
      </c>
      <c r="S119" s="167">
        <v>0</v>
      </c>
      <c r="T119" s="166">
        <v>0</v>
      </c>
      <c r="U119" s="169" t="s">
        <v>360</v>
      </c>
    </row>
    <row r="120" spans="1:21" ht="15">
      <c r="A120" s="158" t="s">
        <v>497</v>
      </c>
      <c r="B120" s="159" t="s">
        <v>475</v>
      </c>
      <c r="C120" s="159" t="s">
        <v>475</v>
      </c>
      <c r="D120" s="160" t="s">
        <v>475</v>
      </c>
      <c r="E120" s="161" t="s">
        <v>102</v>
      </c>
      <c r="F120" s="162" t="s">
        <v>362</v>
      </c>
      <c r="G120" s="163" t="s">
        <v>44</v>
      </c>
      <c r="H120" s="161" t="s">
        <v>473</v>
      </c>
      <c r="I120" s="161" t="s">
        <v>474</v>
      </c>
      <c r="J120" s="163" t="s">
        <v>358</v>
      </c>
      <c r="K120" s="164" t="s">
        <v>359</v>
      </c>
      <c r="L120" s="165" t="s">
        <v>359</v>
      </c>
      <c r="M120" s="166">
        <v>41226.906965</v>
      </c>
      <c r="N120" s="167">
        <v>10000</v>
      </c>
      <c r="O120" s="168">
        <v>412269069.65</v>
      </c>
      <c r="P120" s="166">
        <v>412269069.65</v>
      </c>
      <c r="Q120" s="169">
        <v>412234058</v>
      </c>
      <c r="R120" s="168">
        <v>0</v>
      </c>
      <c r="S120" s="167">
        <v>0</v>
      </c>
      <c r="T120" s="166">
        <v>309.973695</v>
      </c>
      <c r="U120" s="169" t="s">
        <v>475</v>
      </c>
    </row>
    <row r="121" spans="1:21" ht="15">
      <c r="A121" s="158" t="s">
        <v>498</v>
      </c>
      <c r="B121" s="159" t="s">
        <v>475</v>
      </c>
      <c r="C121" s="159" t="s">
        <v>475</v>
      </c>
      <c r="D121" s="160" t="s">
        <v>475</v>
      </c>
      <c r="E121" s="161" t="s">
        <v>102</v>
      </c>
      <c r="F121" s="162" t="s">
        <v>362</v>
      </c>
      <c r="G121" s="163" t="s">
        <v>44</v>
      </c>
      <c r="H121" s="161" t="s">
        <v>489</v>
      </c>
      <c r="I121" s="161" t="s">
        <v>490</v>
      </c>
      <c r="J121" s="163" t="s">
        <v>368</v>
      </c>
      <c r="K121" s="164" t="s">
        <v>359</v>
      </c>
      <c r="L121" s="165" t="s">
        <v>359</v>
      </c>
      <c r="M121" s="166">
        <v>41226.906931</v>
      </c>
      <c r="N121" s="167">
        <v>9999.137061</v>
      </c>
      <c r="O121" s="168">
        <v>412233493.01</v>
      </c>
      <c r="P121" s="166">
        <v>412233493.01</v>
      </c>
      <c r="Q121" s="169">
        <v>0</v>
      </c>
      <c r="R121" s="168">
        <v>0</v>
      </c>
      <c r="S121" s="167">
        <v>0</v>
      </c>
      <c r="T121" s="166">
        <v>314.972735</v>
      </c>
      <c r="U121" s="169" t="s">
        <v>491</v>
      </c>
    </row>
    <row r="122" spans="1:21" ht="15">
      <c r="A122" s="158" t="s">
        <v>389</v>
      </c>
      <c r="B122" s="159" t="s">
        <v>475</v>
      </c>
      <c r="C122" s="159" t="s">
        <v>475</v>
      </c>
      <c r="D122" s="160" t="s">
        <v>475</v>
      </c>
      <c r="E122" s="161" t="s">
        <v>103</v>
      </c>
      <c r="F122" s="162" t="s">
        <v>354</v>
      </c>
      <c r="G122" s="163" t="s">
        <v>355</v>
      </c>
      <c r="H122" s="161" t="s">
        <v>433</v>
      </c>
      <c r="I122" s="161" t="s">
        <v>434</v>
      </c>
      <c r="J122" s="163" t="s">
        <v>358</v>
      </c>
      <c r="K122" s="164" t="s">
        <v>359</v>
      </c>
      <c r="L122" s="165" t="s">
        <v>359</v>
      </c>
      <c r="M122" s="166">
        <v>0</v>
      </c>
      <c r="N122" s="167">
        <v>0</v>
      </c>
      <c r="O122" s="168">
        <v>283581.32</v>
      </c>
      <c r="P122" s="166">
        <v>283581.32</v>
      </c>
      <c r="Q122" s="169">
        <v>283581.32</v>
      </c>
      <c r="R122" s="168">
        <v>0</v>
      </c>
      <c r="S122" s="167">
        <v>0</v>
      </c>
      <c r="T122" s="166">
        <v>0</v>
      </c>
      <c r="U122" s="169" t="s">
        <v>360</v>
      </c>
    </row>
    <row r="123" spans="1:21" ht="15">
      <c r="A123" s="158" t="s">
        <v>499</v>
      </c>
      <c r="B123" s="159" t="s">
        <v>475</v>
      </c>
      <c r="C123" s="159" t="s">
        <v>475</v>
      </c>
      <c r="D123" s="160" t="s">
        <v>475</v>
      </c>
      <c r="E123" s="161" t="s">
        <v>103</v>
      </c>
      <c r="F123" s="162" t="s">
        <v>354</v>
      </c>
      <c r="G123" s="163" t="s">
        <v>355</v>
      </c>
      <c r="H123" s="161" t="s">
        <v>385</v>
      </c>
      <c r="I123" s="161" t="s">
        <v>386</v>
      </c>
      <c r="J123" s="163" t="s">
        <v>358</v>
      </c>
      <c r="K123" s="164" t="s">
        <v>359</v>
      </c>
      <c r="L123" s="165" t="s">
        <v>359</v>
      </c>
      <c r="M123" s="166">
        <v>0</v>
      </c>
      <c r="N123" s="167">
        <v>0</v>
      </c>
      <c r="O123" s="168">
        <v>35222.23</v>
      </c>
      <c r="P123" s="166">
        <v>35222.23</v>
      </c>
      <c r="Q123" s="169">
        <v>35222.23</v>
      </c>
      <c r="R123" s="168">
        <v>0</v>
      </c>
      <c r="S123" s="167">
        <v>0</v>
      </c>
      <c r="T123" s="166">
        <v>0</v>
      </c>
      <c r="U123" s="169" t="s">
        <v>360</v>
      </c>
    </row>
    <row r="124" spans="1:21" ht="15">
      <c r="A124" s="158" t="s">
        <v>500</v>
      </c>
      <c r="B124" s="159" t="s">
        <v>475</v>
      </c>
      <c r="C124" s="159" t="s">
        <v>475</v>
      </c>
      <c r="D124" s="160" t="s">
        <v>475</v>
      </c>
      <c r="E124" s="161" t="s">
        <v>103</v>
      </c>
      <c r="F124" s="162" t="s">
        <v>362</v>
      </c>
      <c r="G124" s="163" t="s">
        <v>44</v>
      </c>
      <c r="H124" s="161" t="s">
        <v>473</v>
      </c>
      <c r="I124" s="161" t="s">
        <v>474</v>
      </c>
      <c r="J124" s="163" t="s">
        <v>358</v>
      </c>
      <c r="K124" s="164" t="s">
        <v>359</v>
      </c>
      <c r="L124" s="165" t="s">
        <v>359</v>
      </c>
      <c r="M124" s="166">
        <v>13444.063427</v>
      </c>
      <c r="N124" s="167">
        <v>10000</v>
      </c>
      <c r="O124" s="168">
        <v>134440634.27</v>
      </c>
      <c r="P124" s="166">
        <v>134440634.27</v>
      </c>
      <c r="Q124" s="169">
        <v>134429217</v>
      </c>
      <c r="R124" s="168">
        <v>0</v>
      </c>
      <c r="S124" s="167">
        <v>0</v>
      </c>
      <c r="T124" s="166">
        <v>309.97333</v>
      </c>
      <c r="U124" s="169" t="s">
        <v>475</v>
      </c>
    </row>
    <row r="125" spans="1:21" ht="15">
      <c r="A125" s="158" t="s">
        <v>501</v>
      </c>
      <c r="B125" s="159" t="s">
        <v>475</v>
      </c>
      <c r="C125" s="159" t="s">
        <v>475</v>
      </c>
      <c r="D125" s="160" t="s">
        <v>475</v>
      </c>
      <c r="E125" s="161" t="s">
        <v>103</v>
      </c>
      <c r="F125" s="162" t="s">
        <v>362</v>
      </c>
      <c r="G125" s="163" t="s">
        <v>44</v>
      </c>
      <c r="H125" s="161" t="s">
        <v>489</v>
      </c>
      <c r="I125" s="161" t="s">
        <v>490</v>
      </c>
      <c r="J125" s="163" t="s">
        <v>368</v>
      </c>
      <c r="K125" s="164" t="s">
        <v>359</v>
      </c>
      <c r="L125" s="165" t="s">
        <v>359</v>
      </c>
      <c r="M125" s="166">
        <v>13444.06344</v>
      </c>
      <c r="N125" s="167">
        <v>9999.137061</v>
      </c>
      <c r="O125" s="168">
        <v>134429033</v>
      </c>
      <c r="P125" s="166">
        <v>134429033</v>
      </c>
      <c r="Q125" s="169">
        <v>0</v>
      </c>
      <c r="R125" s="168">
        <v>0</v>
      </c>
      <c r="S125" s="167">
        <v>0</v>
      </c>
      <c r="T125" s="166">
        <v>314.972735</v>
      </c>
      <c r="U125" s="169" t="s">
        <v>491</v>
      </c>
    </row>
    <row r="126" spans="1:21" ht="15">
      <c r="A126" s="158" t="s">
        <v>502</v>
      </c>
      <c r="B126" s="159" t="s">
        <v>475</v>
      </c>
      <c r="C126" s="159" t="s">
        <v>475</v>
      </c>
      <c r="D126" s="160" t="s">
        <v>475</v>
      </c>
      <c r="E126" s="161" t="s">
        <v>104</v>
      </c>
      <c r="F126" s="162" t="s">
        <v>354</v>
      </c>
      <c r="G126" s="163" t="s">
        <v>355</v>
      </c>
      <c r="H126" s="161" t="s">
        <v>439</v>
      </c>
      <c r="I126" s="161" t="s">
        <v>440</v>
      </c>
      <c r="J126" s="163" t="s">
        <v>358</v>
      </c>
      <c r="K126" s="164" t="s">
        <v>359</v>
      </c>
      <c r="L126" s="165" t="s">
        <v>359</v>
      </c>
      <c r="M126" s="166">
        <v>0</v>
      </c>
      <c r="N126" s="167">
        <v>0</v>
      </c>
      <c r="O126" s="168">
        <v>517535.91</v>
      </c>
      <c r="P126" s="166">
        <v>517535.91</v>
      </c>
      <c r="Q126" s="169">
        <v>517535.91</v>
      </c>
      <c r="R126" s="168">
        <v>0</v>
      </c>
      <c r="S126" s="167">
        <v>0</v>
      </c>
      <c r="T126" s="166">
        <v>0</v>
      </c>
      <c r="U126" s="169" t="s">
        <v>360</v>
      </c>
    </row>
    <row r="127" spans="1:21" ht="15">
      <c r="A127" s="158" t="s">
        <v>503</v>
      </c>
      <c r="B127" s="159" t="s">
        <v>475</v>
      </c>
      <c r="C127" s="159" t="s">
        <v>475</v>
      </c>
      <c r="D127" s="160" t="s">
        <v>475</v>
      </c>
      <c r="E127" s="161" t="s">
        <v>104</v>
      </c>
      <c r="F127" s="162" t="s">
        <v>362</v>
      </c>
      <c r="G127" s="163" t="s">
        <v>44</v>
      </c>
      <c r="H127" s="161" t="s">
        <v>473</v>
      </c>
      <c r="I127" s="161" t="s">
        <v>474</v>
      </c>
      <c r="J127" s="163" t="s">
        <v>358</v>
      </c>
      <c r="K127" s="164" t="s">
        <v>359</v>
      </c>
      <c r="L127" s="165" t="s">
        <v>359</v>
      </c>
      <c r="M127" s="166">
        <v>41233.514127</v>
      </c>
      <c r="N127" s="167">
        <v>10000</v>
      </c>
      <c r="O127" s="168">
        <v>412335141.27</v>
      </c>
      <c r="P127" s="166">
        <v>412335141.27</v>
      </c>
      <c r="Q127" s="169">
        <v>412300124</v>
      </c>
      <c r="R127" s="168">
        <v>0</v>
      </c>
      <c r="S127" s="167">
        <v>0</v>
      </c>
      <c r="T127" s="166">
        <v>309.973695</v>
      </c>
      <c r="U127" s="169" t="s">
        <v>475</v>
      </c>
    </row>
    <row r="128" spans="1:21" ht="15">
      <c r="A128" s="158" t="s">
        <v>504</v>
      </c>
      <c r="B128" s="159" t="s">
        <v>475</v>
      </c>
      <c r="C128" s="159" t="s">
        <v>475</v>
      </c>
      <c r="D128" s="160" t="s">
        <v>475</v>
      </c>
      <c r="E128" s="161" t="s">
        <v>104</v>
      </c>
      <c r="F128" s="162" t="s">
        <v>362</v>
      </c>
      <c r="G128" s="163" t="s">
        <v>44</v>
      </c>
      <c r="H128" s="161" t="s">
        <v>489</v>
      </c>
      <c r="I128" s="161" t="s">
        <v>490</v>
      </c>
      <c r="J128" s="163" t="s">
        <v>368</v>
      </c>
      <c r="K128" s="164" t="s">
        <v>359</v>
      </c>
      <c r="L128" s="165" t="s">
        <v>359</v>
      </c>
      <c r="M128" s="166">
        <v>41233.514101</v>
      </c>
      <c r="N128" s="167">
        <v>9999.137061</v>
      </c>
      <c r="O128" s="168">
        <v>412299559.01</v>
      </c>
      <c r="P128" s="166">
        <v>412299559.01</v>
      </c>
      <c r="Q128" s="169">
        <v>0</v>
      </c>
      <c r="R128" s="168">
        <v>0</v>
      </c>
      <c r="S128" s="167">
        <v>0</v>
      </c>
      <c r="T128" s="166">
        <v>314.972735</v>
      </c>
      <c r="U128" s="169" t="s">
        <v>491</v>
      </c>
    </row>
    <row r="129" spans="1:21" ht="15">
      <c r="A129" s="158" t="s">
        <v>505</v>
      </c>
      <c r="B129" s="159" t="s">
        <v>475</v>
      </c>
      <c r="C129" s="159" t="s">
        <v>475</v>
      </c>
      <c r="D129" s="160" t="s">
        <v>475</v>
      </c>
      <c r="E129" s="161" t="s">
        <v>105</v>
      </c>
      <c r="F129" s="162" t="s">
        <v>362</v>
      </c>
      <c r="G129" s="163" t="s">
        <v>44</v>
      </c>
      <c r="H129" s="161" t="s">
        <v>473</v>
      </c>
      <c r="I129" s="161" t="s">
        <v>474</v>
      </c>
      <c r="J129" s="163" t="s">
        <v>358</v>
      </c>
      <c r="K129" s="164" t="s">
        <v>359</v>
      </c>
      <c r="L129" s="165" t="s">
        <v>359</v>
      </c>
      <c r="M129" s="166">
        <v>20585.250569</v>
      </c>
      <c r="N129" s="167">
        <v>10000</v>
      </c>
      <c r="O129" s="168">
        <v>205852505.69</v>
      </c>
      <c r="P129" s="166">
        <v>205852505.69</v>
      </c>
      <c r="Q129" s="169">
        <v>205835023.82</v>
      </c>
      <c r="R129" s="168">
        <v>0</v>
      </c>
      <c r="S129" s="167">
        <v>0</v>
      </c>
      <c r="T129" s="166">
        <v>309.973695</v>
      </c>
      <c r="U129" s="169" t="s">
        <v>475</v>
      </c>
    </row>
    <row r="130" spans="1:21" ht="15">
      <c r="A130" s="158" t="s">
        <v>506</v>
      </c>
      <c r="B130" s="159" t="s">
        <v>475</v>
      </c>
      <c r="C130" s="159" t="s">
        <v>475</v>
      </c>
      <c r="D130" s="160" t="s">
        <v>475</v>
      </c>
      <c r="E130" s="161" t="s">
        <v>105</v>
      </c>
      <c r="F130" s="162" t="s">
        <v>362</v>
      </c>
      <c r="G130" s="163" t="s">
        <v>44</v>
      </c>
      <c r="H130" s="161" t="s">
        <v>489</v>
      </c>
      <c r="I130" s="161" t="s">
        <v>490</v>
      </c>
      <c r="J130" s="163" t="s">
        <v>368</v>
      </c>
      <c r="K130" s="164" t="s">
        <v>359</v>
      </c>
      <c r="L130" s="165" t="s">
        <v>359</v>
      </c>
      <c r="M130" s="166">
        <v>20585.250638</v>
      </c>
      <c r="N130" s="167">
        <v>9999.137061</v>
      </c>
      <c r="O130" s="168">
        <v>205834742.56</v>
      </c>
      <c r="P130" s="166">
        <v>205834742.56</v>
      </c>
      <c r="Q130" s="169">
        <v>0</v>
      </c>
      <c r="R130" s="168">
        <v>0</v>
      </c>
      <c r="S130" s="167">
        <v>0</v>
      </c>
      <c r="T130" s="166">
        <v>314.972735</v>
      </c>
      <c r="U130" s="169" t="s">
        <v>491</v>
      </c>
    </row>
    <row r="131" spans="1:21" ht="15">
      <c r="A131" s="158" t="s">
        <v>492</v>
      </c>
      <c r="B131" s="159" t="s">
        <v>491</v>
      </c>
      <c r="C131" s="159" t="s">
        <v>491</v>
      </c>
      <c r="D131" s="160" t="s">
        <v>491</v>
      </c>
      <c r="E131" s="161" t="s">
        <v>99</v>
      </c>
      <c r="F131" s="162" t="s">
        <v>362</v>
      </c>
      <c r="G131" s="163" t="s">
        <v>44</v>
      </c>
      <c r="H131" s="161" t="s">
        <v>489</v>
      </c>
      <c r="I131" s="161" t="s">
        <v>490</v>
      </c>
      <c r="J131" s="163" t="s">
        <v>358</v>
      </c>
      <c r="K131" s="164" t="s">
        <v>359</v>
      </c>
      <c r="L131" s="165" t="s">
        <v>359</v>
      </c>
      <c r="M131" s="166">
        <v>63927.68827</v>
      </c>
      <c r="N131" s="167">
        <v>10000</v>
      </c>
      <c r="O131" s="168">
        <v>639276882.7</v>
      </c>
      <c r="P131" s="166">
        <v>639276882.7</v>
      </c>
      <c r="Q131" s="169">
        <v>639221717.01</v>
      </c>
      <c r="R131" s="168">
        <v>0</v>
      </c>
      <c r="S131" s="167">
        <v>0</v>
      </c>
      <c r="T131" s="166">
        <v>314.972735</v>
      </c>
      <c r="U131" s="169" t="s">
        <v>491</v>
      </c>
    </row>
    <row r="132" spans="1:21" ht="15">
      <c r="A132" s="158" t="s">
        <v>493</v>
      </c>
      <c r="B132" s="159" t="s">
        <v>491</v>
      </c>
      <c r="C132" s="159" t="s">
        <v>491</v>
      </c>
      <c r="D132" s="160" t="s">
        <v>491</v>
      </c>
      <c r="E132" s="161" t="s">
        <v>99</v>
      </c>
      <c r="F132" s="162" t="s">
        <v>362</v>
      </c>
      <c r="G132" s="163" t="s">
        <v>44</v>
      </c>
      <c r="H132" s="161" t="s">
        <v>507</v>
      </c>
      <c r="I132" s="161" t="s">
        <v>508</v>
      </c>
      <c r="J132" s="163" t="s">
        <v>368</v>
      </c>
      <c r="K132" s="164" t="s">
        <v>359</v>
      </c>
      <c r="L132" s="165" t="s">
        <v>359</v>
      </c>
      <c r="M132" s="166">
        <v>64213.818411</v>
      </c>
      <c r="N132" s="167">
        <v>9999.123365</v>
      </c>
      <c r="O132" s="168">
        <v>642081892.03</v>
      </c>
      <c r="P132" s="166">
        <v>642081892.03</v>
      </c>
      <c r="Q132" s="169">
        <v>0</v>
      </c>
      <c r="R132" s="168">
        <v>0</v>
      </c>
      <c r="S132" s="167">
        <v>0</v>
      </c>
      <c r="T132" s="166">
        <v>319.971775</v>
      </c>
      <c r="U132" s="169" t="s">
        <v>509</v>
      </c>
    </row>
    <row r="133" spans="1:21" ht="15">
      <c r="A133" s="158" t="s">
        <v>392</v>
      </c>
      <c r="B133" s="159" t="s">
        <v>491</v>
      </c>
      <c r="C133" s="159" t="s">
        <v>491</v>
      </c>
      <c r="D133" s="160" t="s">
        <v>491</v>
      </c>
      <c r="E133" s="161" t="s">
        <v>100</v>
      </c>
      <c r="F133" s="162" t="s">
        <v>362</v>
      </c>
      <c r="G133" s="163" t="s">
        <v>44</v>
      </c>
      <c r="H133" s="161" t="s">
        <v>489</v>
      </c>
      <c r="I133" s="161" t="s">
        <v>490</v>
      </c>
      <c r="J133" s="163" t="s">
        <v>358</v>
      </c>
      <c r="K133" s="164" t="s">
        <v>359</v>
      </c>
      <c r="L133" s="165" t="s">
        <v>359</v>
      </c>
      <c r="M133" s="166">
        <v>55361.583868</v>
      </c>
      <c r="N133" s="167">
        <v>10000</v>
      </c>
      <c r="O133" s="168">
        <v>553615838.68</v>
      </c>
      <c r="P133" s="166">
        <v>553615838.68</v>
      </c>
      <c r="Q133" s="169">
        <v>553568065.01</v>
      </c>
      <c r="R133" s="168">
        <v>0</v>
      </c>
      <c r="S133" s="167">
        <v>0</v>
      </c>
      <c r="T133" s="166">
        <v>314.972735</v>
      </c>
      <c r="U133" s="169" t="s">
        <v>491</v>
      </c>
    </row>
    <row r="134" spans="1:21" ht="15">
      <c r="A134" s="158" t="s">
        <v>443</v>
      </c>
      <c r="B134" s="159" t="s">
        <v>491</v>
      </c>
      <c r="C134" s="159" t="s">
        <v>491</v>
      </c>
      <c r="D134" s="160" t="s">
        <v>491</v>
      </c>
      <c r="E134" s="161" t="s">
        <v>100</v>
      </c>
      <c r="F134" s="162" t="s">
        <v>362</v>
      </c>
      <c r="G134" s="163" t="s">
        <v>44</v>
      </c>
      <c r="H134" s="161" t="s">
        <v>507</v>
      </c>
      <c r="I134" s="161" t="s">
        <v>508</v>
      </c>
      <c r="J134" s="163" t="s">
        <v>368</v>
      </c>
      <c r="K134" s="164" t="s">
        <v>359</v>
      </c>
      <c r="L134" s="165" t="s">
        <v>359</v>
      </c>
      <c r="M134" s="166">
        <v>55756.848543</v>
      </c>
      <c r="N134" s="167">
        <v>9999.123365</v>
      </c>
      <c r="O134" s="168">
        <v>557519607.03</v>
      </c>
      <c r="P134" s="166">
        <v>557519607.03</v>
      </c>
      <c r="Q134" s="169">
        <v>0</v>
      </c>
      <c r="R134" s="168">
        <v>0</v>
      </c>
      <c r="S134" s="167">
        <v>0</v>
      </c>
      <c r="T134" s="166">
        <v>319.971775</v>
      </c>
      <c r="U134" s="169" t="s">
        <v>509</v>
      </c>
    </row>
    <row r="135" spans="1:21" ht="15">
      <c r="A135" s="158" t="s">
        <v>464</v>
      </c>
      <c r="B135" s="159" t="s">
        <v>491</v>
      </c>
      <c r="C135" s="159" t="s">
        <v>491</v>
      </c>
      <c r="D135" s="160" t="s">
        <v>491</v>
      </c>
      <c r="E135" s="161" t="s">
        <v>101</v>
      </c>
      <c r="F135" s="162" t="s">
        <v>362</v>
      </c>
      <c r="G135" s="163" t="s">
        <v>44</v>
      </c>
      <c r="H135" s="161" t="s">
        <v>489</v>
      </c>
      <c r="I135" s="161" t="s">
        <v>490</v>
      </c>
      <c r="J135" s="163" t="s">
        <v>358</v>
      </c>
      <c r="K135" s="164" t="s">
        <v>359</v>
      </c>
      <c r="L135" s="165" t="s">
        <v>359</v>
      </c>
      <c r="M135" s="166">
        <v>20220.992748</v>
      </c>
      <c r="N135" s="167">
        <v>10000</v>
      </c>
      <c r="O135" s="168">
        <v>202209927.48</v>
      </c>
      <c r="P135" s="166">
        <v>202209927.48</v>
      </c>
      <c r="Q135" s="169">
        <v>202192478.01</v>
      </c>
      <c r="R135" s="168">
        <v>0</v>
      </c>
      <c r="S135" s="167">
        <v>0</v>
      </c>
      <c r="T135" s="166">
        <v>314.97237</v>
      </c>
      <c r="U135" s="169" t="s">
        <v>491</v>
      </c>
    </row>
    <row r="136" spans="1:21" ht="15">
      <c r="A136" s="158" t="s">
        <v>465</v>
      </c>
      <c r="B136" s="159" t="s">
        <v>491</v>
      </c>
      <c r="C136" s="159" t="s">
        <v>491</v>
      </c>
      <c r="D136" s="160" t="s">
        <v>491</v>
      </c>
      <c r="E136" s="161" t="s">
        <v>101</v>
      </c>
      <c r="F136" s="162" t="s">
        <v>362</v>
      </c>
      <c r="G136" s="163" t="s">
        <v>44</v>
      </c>
      <c r="H136" s="161" t="s">
        <v>507</v>
      </c>
      <c r="I136" s="161" t="s">
        <v>508</v>
      </c>
      <c r="J136" s="163" t="s">
        <v>368</v>
      </c>
      <c r="K136" s="164" t="s">
        <v>359</v>
      </c>
      <c r="L136" s="165" t="s">
        <v>359</v>
      </c>
      <c r="M136" s="166">
        <v>20360.604982</v>
      </c>
      <c r="N136" s="167">
        <v>9999.123365</v>
      </c>
      <c r="O136" s="168">
        <v>203588201.01</v>
      </c>
      <c r="P136" s="166">
        <v>203588201.01</v>
      </c>
      <c r="Q136" s="169">
        <v>0</v>
      </c>
      <c r="R136" s="168">
        <v>0</v>
      </c>
      <c r="S136" s="167">
        <v>0</v>
      </c>
      <c r="T136" s="166">
        <v>319.971775</v>
      </c>
      <c r="U136" s="169" t="s">
        <v>509</v>
      </c>
    </row>
    <row r="137" spans="1:21" ht="15">
      <c r="A137" s="158" t="s">
        <v>510</v>
      </c>
      <c r="B137" s="159" t="s">
        <v>491</v>
      </c>
      <c r="C137" s="159" t="s">
        <v>491</v>
      </c>
      <c r="D137" s="160" t="s">
        <v>491</v>
      </c>
      <c r="E137" s="161" t="s">
        <v>102</v>
      </c>
      <c r="F137" s="162" t="s">
        <v>362</v>
      </c>
      <c r="G137" s="163" t="s">
        <v>44</v>
      </c>
      <c r="H137" s="161" t="s">
        <v>489</v>
      </c>
      <c r="I137" s="161" t="s">
        <v>490</v>
      </c>
      <c r="J137" s="163" t="s">
        <v>358</v>
      </c>
      <c r="K137" s="164" t="s">
        <v>359</v>
      </c>
      <c r="L137" s="165" t="s">
        <v>359</v>
      </c>
      <c r="M137" s="166">
        <v>41226.906931</v>
      </c>
      <c r="N137" s="167">
        <v>10000</v>
      </c>
      <c r="O137" s="168">
        <v>412269069.31</v>
      </c>
      <c r="P137" s="166">
        <v>412269069.31</v>
      </c>
      <c r="Q137" s="169">
        <v>412233493.01</v>
      </c>
      <c r="R137" s="168">
        <v>0</v>
      </c>
      <c r="S137" s="167">
        <v>0</v>
      </c>
      <c r="T137" s="166">
        <v>314.972735</v>
      </c>
      <c r="U137" s="169" t="s">
        <v>491</v>
      </c>
    </row>
    <row r="138" spans="1:21" ht="15">
      <c r="A138" s="158" t="s">
        <v>511</v>
      </c>
      <c r="B138" s="159" t="s">
        <v>491</v>
      </c>
      <c r="C138" s="159" t="s">
        <v>491</v>
      </c>
      <c r="D138" s="160" t="s">
        <v>491</v>
      </c>
      <c r="E138" s="161" t="s">
        <v>102</v>
      </c>
      <c r="F138" s="162" t="s">
        <v>362</v>
      </c>
      <c r="G138" s="163" t="s">
        <v>44</v>
      </c>
      <c r="H138" s="161" t="s">
        <v>507</v>
      </c>
      <c r="I138" s="161" t="s">
        <v>508</v>
      </c>
      <c r="J138" s="163" t="s">
        <v>368</v>
      </c>
      <c r="K138" s="164" t="s">
        <v>359</v>
      </c>
      <c r="L138" s="165" t="s">
        <v>359</v>
      </c>
      <c r="M138" s="166">
        <v>41294.600531</v>
      </c>
      <c r="N138" s="167">
        <v>9999.123365</v>
      </c>
      <c r="O138" s="168">
        <v>412909805.02</v>
      </c>
      <c r="P138" s="166">
        <v>412909805.02</v>
      </c>
      <c r="Q138" s="169">
        <v>0</v>
      </c>
      <c r="R138" s="168">
        <v>0</v>
      </c>
      <c r="S138" s="167">
        <v>0</v>
      </c>
      <c r="T138" s="166">
        <v>319.971775</v>
      </c>
      <c r="U138" s="169" t="s">
        <v>509</v>
      </c>
    </row>
    <row r="139" spans="1:21" ht="15">
      <c r="A139" s="158" t="s">
        <v>390</v>
      </c>
      <c r="B139" s="159" t="s">
        <v>491</v>
      </c>
      <c r="C139" s="159" t="s">
        <v>491</v>
      </c>
      <c r="D139" s="160" t="s">
        <v>491</v>
      </c>
      <c r="E139" s="161" t="s">
        <v>103</v>
      </c>
      <c r="F139" s="162" t="s">
        <v>362</v>
      </c>
      <c r="G139" s="163" t="s">
        <v>44</v>
      </c>
      <c r="H139" s="161" t="s">
        <v>489</v>
      </c>
      <c r="I139" s="161" t="s">
        <v>490</v>
      </c>
      <c r="J139" s="163" t="s">
        <v>358</v>
      </c>
      <c r="K139" s="164" t="s">
        <v>359</v>
      </c>
      <c r="L139" s="165" t="s">
        <v>359</v>
      </c>
      <c r="M139" s="166">
        <v>13444.06344</v>
      </c>
      <c r="N139" s="167">
        <v>10000</v>
      </c>
      <c r="O139" s="168">
        <v>134440634.4</v>
      </c>
      <c r="P139" s="166">
        <v>134440634.4</v>
      </c>
      <c r="Q139" s="169">
        <v>134429033</v>
      </c>
      <c r="R139" s="168">
        <v>0</v>
      </c>
      <c r="S139" s="167">
        <v>0</v>
      </c>
      <c r="T139" s="166">
        <v>314.972735</v>
      </c>
      <c r="U139" s="169" t="s">
        <v>491</v>
      </c>
    </row>
    <row r="140" spans="1:21" ht="15">
      <c r="A140" s="158" t="s">
        <v>441</v>
      </c>
      <c r="B140" s="159" t="s">
        <v>491</v>
      </c>
      <c r="C140" s="159" t="s">
        <v>491</v>
      </c>
      <c r="D140" s="160" t="s">
        <v>491</v>
      </c>
      <c r="E140" s="161" t="s">
        <v>103</v>
      </c>
      <c r="F140" s="162" t="s">
        <v>362</v>
      </c>
      <c r="G140" s="163" t="s">
        <v>44</v>
      </c>
      <c r="H140" s="161" t="s">
        <v>507</v>
      </c>
      <c r="I140" s="161" t="s">
        <v>508</v>
      </c>
      <c r="J140" s="163" t="s">
        <v>368</v>
      </c>
      <c r="K140" s="164" t="s">
        <v>359</v>
      </c>
      <c r="L140" s="165" t="s">
        <v>359</v>
      </c>
      <c r="M140" s="166">
        <v>13482.197697</v>
      </c>
      <c r="N140" s="167">
        <v>9999.123365</v>
      </c>
      <c r="O140" s="168">
        <v>134810158</v>
      </c>
      <c r="P140" s="166">
        <v>134810158</v>
      </c>
      <c r="Q140" s="169">
        <v>0</v>
      </c>
      <c r="R140" s="168">
        <v>0</v>
      </c>
      <c r="S140" s="167">
        <v>0</v>
      </c>
      <c r="T140" s="166">
        <v>319.971775</v>
      </c>
      <c r="U140" s="169" t="s">
        <v>509</v>
      </c>
    </row>
    <row r="141" spans="1:21" ht="15">
      <c r="A141" s="158" t="s">
        <v>512</v>
      </c>
      <c r="B141" s="159" t="s">
        <v>491</v>
      </c>
      <c r="C141" s="159" t="s">
        <v>491</v>
      </c>
      <c r="D141" s="160" t="s">
        <v>491</v>
      </c>
      <c r="E141" s="161" t="s">
        <v>104</v>
      </c>
      <c r="F141" s="162" t="s">
        <v>362</v>
      </c>
      <c r="G141" s="163" t="s">
        <v>44</v>
      </c>
      <c r="H141" s="161" t="s">
        <v>489</v>
      </c>
      <c r="I141" s="161" t="s">
        <v>490</v>
      </c>
      <c r="J141" s="163" t="s">
        <v>358</v>
      </c>
      <c r="K141" s="164" t="s">
        <v>359</v>
      </c>
      <c r="L141" s="165" t="s">
        <v>359</v>
      </c>
      <c r="M141" s="166">
        <v>41233.514101</v>
      </c>
      <c r="N141" s="167">
        <v>10000</v>
      </c>
      <c r="O141" s="168">
        <v>412335141.01</v>
      </c>
      <c r="P141" s="166">
        <v>412335141.01</v>
      </c>
      <c r="Q141" s="169">
        <v>412299559.01</v>
      </c>
      <c r="R141" s="168">
        <v>0</v>
      </c>
      <c r="S141" s="167">
        <v>0</v>
      </c>
      <c r="T141" s="166">
        <v>314.972735</v>
      </c>
      <c r="U141" s="169" t="s">
        <v>491</v>
      </c>
    </row>
    <row r="142" spans="1:21" ht="15">
      <c r="A142" s="158" t="s">
        <v>513</v>
      </c>
      <c r="B142" s="159" t="s">
        <v>491</v>
      </c>
      <c r="C142" s="159" t="s">
        <v>491</v>
      </c>
      <c r="D142" s="160" t="s">
        <v>491</v>
      </c>
      <c r="E142" s="161" t="s">
        <v>104</v>
      </c>
      <c r="F142" s="162" t="s">
        <v>362</v>
      </c>
      <c r="G142" s="163" t="s">
        <v>44</v>
      </c>
      <c r="H142" s="161" t="s">
        <v>507</v>
      </c>
      <c r="I142" s="161" t="s">
        <v>508</v>
      </c>
      <c r="J142" s="163" t="s">
        <v>368</v>
      </c>
      <c r="K142" s="164" t="s">
        <v>359</v>
      </c>
      <c r="L142" s="165" t="s">
        <v>359</v>
      </c>
      <c r="M142" s="166">
        <v>41301.216011</v>
      </c>
      <c r="N142" s="167">
        <v>9999.123365</v>
      </c>
      <c r="O142" s="168">
        <v>412975954.02</v>
      </c>
      <c r="P142" s="166">
        <v>412975954.02</v>
      </c>
      <c r="Q142" s="169">
        <v>0</v>
      </c>
      <c r="R142" s="168">
        <v>0</v>
      </c>
      <c r="S142" s="167">
        <v>0</v>
      </c>
      <c r="T142" s="166">
        <v>319.971775</v>
      </c>
      <c r="U142" s="169" t="s">
        <v>509</v>
      </c>
    </row>
    <row r="143" spans="1:21" ht="15">
      <c r="A143" s="158" t="s">
        <v>514</v>
      </c>
      <c r="B143" s="159" t="s">
        <v>491</v>
      </c>
      <c r="C143" s="159" t="s">
        <v>491</v>
      </c>
      <c r="D143" s="160" t="s">
        <v>491</v>
      </c>
      <c r="E143" s="161" t="s">
        <v>105</v>
      </c>
      <c r="F143" s="162" t="s">
        <v>362</v>
      </c>
      <c r="G143" s="163" t="s">
        <v>44</v>
      </c>
      <c r="H143" s="161" t="s">
        <v>489</v>
      </c>
      <c r="I143" s="161" t="s">
        <v>490</v>
      </c>
      <c r="J143" s="163" t="s">
        <v>358</v>
      </c>
      <c r="K143" s="164" t="s">
        <v>359</v>
      </c>
      <c r="L143" s="165" t="s">
        <v>359</v>
      </c>
      <c r="M143" s="166">
        <v>20585.250638</v>
      </c>
      <c r="N143" s="167">
        <v>10000</v>
      </c>
      <c r="O143" s="168">
        <v>205852506.38</v>
      </c>
      <c r="P143" s="166">
        <v>205852506.38</v>
      </c>
      <c r="Q143" s="169">
        <v>205834742.56</v>
      </c>
      <c r="R143" s="168">
        <v>0</v>
      </c>
      <c r="S143" s="167">
        <v>0</v>
      </c>
      <c r="T143" s="166">
        <v>314.972735</v>
      </c>
      <c r="U143" s="169" t="s">
        <v>491</v>
      </c>
    </row>
    <row r="144" spans="1:21" ht="15">
      <c r="A144" s="158" t="s">
        <v>515</v>
      </c>
      <c r="B144" s="159" t="s">
        <v>491</v>
      </c>
      <c r="C144" s="159" t="s">
        <v>491</v>
      </c>
      <c r="D144" s="160" t="s">
        <v>491</v>
      </c>
      <c r="E144" s="161" t="s">
        <v>105</v>
      </c>
      <c r="F144" s="162" t="s">
        <v>362</v>
      </c>
      <c r="G144" s="163" t="s">
        <v>44</v>
      </c>
      <c r="H144" s="161" t="s">
        <v>507</v>
      </c>
      <c r="I144" s="161" t="s">
        <v>508</v>
      </c>
      <c r="J144" s="163" t="s">
        <v>368</v>
      </c>
      <c r="K144" s="164" t="s">
        <v>359</v>
      </c>
      <c r="L144" s="165" t="s">
        <v>359</v>
      </c>
      <c r="M144" s="166">
        <v>20590.713823</v>
      </c>
      <c r="N144" s="167">
        <v>9999.123365</v>
      </c>
      <c r="O144" s="168">
        <v>205889087.69</v>
      </c>
      <c r="P144" s="166">
        <v>205889087.69</v>
      </c>
      <c r="Q144" s="169">
        <v>0</v>
      </c>
      <c r="R144" s="168">
        <v>0</v>
      </c>
      <c r="S144" s="167">
        <v>0</v>
      </c>
      <c r="T144" s="166">
        <v>319.971775</v>
      </c>
      <c r="U144" s="169" t="s">
        <v>509</v>
      </c>
    </row>
    <row r="145" spans="1:21" ht="15">
      <c r="A145" s="158" t="s">
        <v>391</v>
      </c>
      <c r="B145" s="159" t="s">
        <v>509</v>
      </c>
      <c r="C145" s="159" t="s">
        <v>509</v>
      </c>
      <c r="D145" s="160" t="s">
        <v>509</v>
      </c>
      <c r="E145" s="161" t="s">
        <v>99</v>
      </c>
      <c r="F145" s="162" t="s">
        <v>362</v>
      </c>
      <c r="G145" s="163" t="s">
        <v>44</v>
      </c>
      <c r="H145" s="161" t="s">
        <v>507</v>
      </c>
      <c r="I145" s="161" t="s">
        <v>508</v>
      </c>
      <c r="J145" s="163" t="s">
        <v>358</v>
      </c>
      <c r="K145" s="164" t="s">
        <v>359</v>
      </c>
      <c r="L145" s="165" t="s">
        <v>359</v>
      </c>
      <c r="M145" s="166">
        <v>64213.818411</v>
      </c>
      <c r="N145" s="167">
        <v>10000</v>
      </c>
      <c r="O145" s="168">
        <v>642138184.11</v>
      </c>
      <c r="P145" s="166">
        <v>642138184.11</v>
      </c>
      <c r="Q145" s="169">
        <v>642081892.03</v>
      </c>
      <c r="R145" s="168">
        <v>0</v>
      </c>
      <c r="S145" s="167">
        <v>0</v>
      </c>
      <c r="T145" s="166">
        <v>319.971775</v>
      </c>
      <c r="U145" s="169" t="s">
        <v>509</v>
      </c>
    </row>
    <row r="146" spans="1:21" ht="15">
      <c r="A146" s="158" t="s">
        <v>392</v>
      </c>
      <c r="B146" s="159" t="s">
        <v>509</v>
      </c>
      <c r="C146" s="159" t="s">
        <v>509</v>
      </c>
      <c r="D146" s="160" t="s">
        <v>509</v>
      </c>
      <c r="E146" s="161" t="s">
        <v>99</v>
      </c>
      <c r="F146" s="162" t="s">
        <v>362</v>
      </c>
      <c r="G146" s="163" t="s">
        <v>44</v>
      </c>
      <c r="H146" s="161" t="s">
        <v>516</v>
      </c>
      <c r="I146" s="161" t="s">
        <v>517</v>
      </c>
      <c r="J146" s="163" t="s">
        <v>368</v>
      </c>
      <c r="K146" s="164" t="s">
        <v>359</v>
      </c>
      <c r="L146" s="165" t="s">
        <v>359</v>
      </c>
      <c r="M146" s="166">
        <v>64213.818411</v>
      </c>
      <c r="N146" s="167">
        <v>9999.123365</v>
      </c>
      <c r="O146" s="168">
        <v>642081892.03</v>
      </c>
      <c r="P146" s="166">
        <v>642081892.03</v>
      </c>
      <c r="Q146" s="169">
        <v>0</v>
      </c>
      <c r="R146" s="168">
        <v>0</v>
      </c>
      <c r="S146" s="167">
        <v>0</v>
      </c>
      <c r="T146" s="166">
        <v>319.971775</v>
      </c>
      <c r="U146" s="169" t="s">
        <v>518</v>
      </c>
    </row>
    <row r="147" spans="1:21" ht="15">
      <c r="A147" s="158" t="s">
        <v>444</v>
      </c>
      <c r="B147" s="159" t="s">
        <v>509</v>
      </c>
      <c r="C147" s="159" t="s">
        <v>509</v>
      </c>
      <c r="D147" s="160" t="s">
        <v>509</v>
      </c>
      <c r="E147" s="161" t="s">
        <v>100</v>
      </c>
      <c r="F147" s="162" t="s">
        <v>362</v>
      </c>
      <c r="G147" s="163" t="s">
        <v>44</v>
      </c>
      <c r="H147" s="161" t="s">
        <v>507</v>
      </c>
      <c r="I147" s="161" t="s">
        <v>508</v>
      </c>
      <c r="J147" s="163" t="s">
        <v>358</v>
      </c>
      <c r="K147" s="164" t="s">
        <v>359</v>
      </c>
      <c r="L147" s="165" t="s">
        <v>359</v>
      </c>
      <c r="M147" s="166">
        <v>55756.848543</v>
      </c>
      <c r="N147" s="167">
        <v>10000</v>
      </c>
      <c r="O147" s="168">
        <v>557568485.43</v>
      </c>
      <c r="P147" s="166">
        <v>557568485.43</v>
      </c>
      <c r="Q147" s="169">
        <v>557519607.03</v>
      </c>
      <c r="R147" s="168">
        <v>0</v>
      </c>
      <c r="S147" s="167">
        <v>0</v>
      </c>
      <c r="T147" s="166">
        <v>319.971775</v>
      </c>
      <c r="U147" s="169" t="s">
        <v>509</v>
      </c>
    </row>
    <row r="148" spans="1:21" ht="15">
      <c r="A148" s="158" t="s">
        <v>456</v>
      </c>
      <c r="B148" s="159" t="s">
        <v>509</v>
      </c>
      <c r="C148" s="159" t="s">
        <v>509</v>
      </c>
      <c r="D148" s="160" t="s">
        <v>509</v>
      </c>
      <c r="E148" s="161" t="s">
        <v>100</v>
      </c>
      <c r="F148" s="162" t="s">
        <v>362</v>
      </c>
      <c r="G148" s="163" t="s">
        <v>44</v>
      </c>
      <c r="H148" s="161" t="s">
        <v>516</v>
      </c>
      <c r="I148" s="161" t="s">
        <v>517</v>
      </c>
      <c r="J148" s="163" t="s">
        <v>368</v>
      </c>
      <c r="K148" s="164" t="s">
        <v>359</v>
      </c>
      <c r="L148" s="165" t="s">
        <v>359</v>
      </c>
      <c r="M148" s="166">
        <v>55756.848543</v>
      </c>
      <c r="N148" s="167">
        <v>9999.123365</v>
      </c>
      <c r="O148" s="168">
        <v>557519607.03</v>
      </c>
      <c r="P148" s="166">
        <v>557519607.03</v>
      </c>
      <c r="Q148" s="169">
        <v>0</v>
      </c>
      <c r="R148" s="168">
        <v>0</v>
      </c>
      <c r="S148" s="167">
        <v>0</v>
      </c>
      <c r="T148" s="166">
        <v>319.971775</v>
      </c>
      <c r="U148" s="169" t="s">
        <v>518</v>
      </c>
    </row>
    <row r="149" spans="1:21" ht="15">
      <c r="A149" s="158" t="s">
        <v>477</v>
      </c>
      <c r="B149" s="159" t="s">
        <v>509</v>
      </c>
      <c r="C149" s="159" t="s">
        <v>509</v>
      </c>
      <c r="D149" s="160" t="s">
        <v>509</v>
      </c>
      <c r="E149" s="161" t="s">
        <v>101</v>
      </c>
      <c r="F149" s="162" t="s">
        <v>362</v>
      </c>
      <c r="G149" s="163" t="s">
        <v>44</v>
      </c>
      <c r="H149" s="161" t="s">
        <v>507</v>
      </c>
      <c r="I149" s="161" t="s">
        <v>508</v>
      </c>
      <c r="J149" s="163" t="s">
        <v>358</v>
      </c>
      <c r="K149" s="164" t="s">
        <v>359</v>
      </c>
      <c r="L149" s="165" t="s">
        <v>359</v>
      </c>
      <c r="M149" s="166">
        <v>20360.604982</v>
      </c>
      <c r="N149" s="167">
        <v>10000</v>
      </c>
      <c r="O149" s="168">
        <v>203606049.82</v>
      </c>
      <c r="P149" s="166">
        <v>203606049.82</v>
      </c>
      <c r="Q149" s="169">
        <v>203588201.01</v>
      </c>
      <c r="R149" s="168">
        <v>0</v>
      </c>
      <c r="S149" s="167">
        <v>0</v>
      </c>
      <c r="T149" s="166">
        <v>319.971775</v>
      </c>
      <c r="U149" s="169" t="s">
        <v>509</v>
      </c>
    </row>
    <row r="150" spans="1:21" ht="15">
      <c r="A150" s="158" t="s">
        <v>478</v>
      </c>
      <c r="B150" s="159" t="s">
        <v>509</v>
      </c>
      <c r="C150" s="159" t="s">
        <v>509</v>
      </c>
      <c r="D150" s="160" t="s">
        <v>509</v>
      </c>
      <c r="E150" s="161" t="s">
        <v>101</v>
      </c>
      <c r="F150" s="162" t="s">
        <v>362</v>
      </c>
      <c r="G150" s="163" t="s">
        <v>44</v>
      </c>
      <c r="H150" s="161" t="s">
        <v>516</v>
      </c>
      <c r="I150" s="161" t="s">
        <v>517</v>
      </c>
      <c r="J150" s="163" t="s">
        <v>368</v>
      </c>
      <c r="K150" s="164" t="s">
        <v>359</v>
      </c>
      <c r="L150" s="165" t="s">
        <v>359</v>
      </c>
      <c r="M150" s="166">
        <v>20360.604982</v>
      </c>
      <c r="N150" s="167">
        <v>9999.123365</v>
      </c>
      <c r="O150" s="168">
        <v>203588201.01</v>
      </c>
      <c r="P150" s="166">
        <v>203588201.01</v>
      </c>
      <c r="Q150" s="169">
        <v>0</v>
      </c>
      <c r="R150" s="168">
        <v>0</v>
      </c>
      <c r="S150" s="167">
        <v>0</v>
      </c>
      <c r="T150" s="166">
        <v>319.971775</v>
      </c>
      <c r="U150" s="169" t="s">
        <v>518</v>
      </c>
    </row>
    <row r="151" spans="1:21" ht="15">
      <c r="A151" s="158" t="s">
        <v>519</v>
      </c>
      <c r="B151" s="159" t="s">
        <v>509</v>
      </c>
      <c r="C151" s="159" t="s">
        <v>509</v>
      </c>
      <c r="D151" s="160" t="s">
        <v>509</v>
      </c>
      <c r="E151" s="161" t="s">
        <v>102</v>
      </c>
      <c r="F151" s="162" t="s">
        <v>362</v>
      </c>
      <c r="G151" s="163" t="s">
        <v>44</v>
      </c>
      <c r="H151" s="161" t="s">
        <v>507</v>
      </c>
      <c r="I151" s="161" t="s">
        <v>508</v>
      </c>
      <c r="J151" s="163" t="s">
        <v>358</v>
      </c>
      <c r="K151" s="164" t="s">
        <v>359</v>
      </c>
      <c r="L151" s="165" t="s">
        <v>359</v>
      </c>
      <c r="M151" s="166">
        <v>41294.600531</v>
      </c>
      <c r="N151" s="167">
        <v>10000</v>
      </c>
      <c r="O151" s="168">
        <v>412946005.31</v>
      </c>
      <c r="P151" s="166">
        <v>412946005.31</v>
      </c>
      <c r="Q151" s="169">
        <v>412909805.02</v>
      </c>
      <c r="R151" s="168">
        <v>0</v>
      </c>
      <c r="S151" s="167">
        <v>0</v>
      </c>
      <c r="T151" s="166">
        <v>319.971775</v>
      </c>
      <c r="U151" s="169" t="s">
        <v>509</v>
      </c>
    </row>
    <row r="152" spans="1:21" ht="15">
      <c r="A152" s="158" t="s">
        <v>361</v>
      </c>
      <c r="B152" s="159" t="s">
        <v>509</v>
      </c>
      <c r="C152" s="159" t="s">
        <v>509</v>
      </c>
      <c r="D152" s="160" t="s">
        <v>509</v>
      </c>
      <c r="E152" s="161" t="s">
        <v>102</v>
      </c>
      <c r="F152" s="162" t="s">
        <v>362</v>
      </c>
      <c r="G152" s="163" t="s">
        <v>44</v>
      </c>
      <c r="H152" s="161" t="s">
        <v>516</v>
      </c>
      <c r="I152" s="161" t="s">
        <v>517</v>
      </c>
      <c r="J152" s="163" t="s">
        <v>368</v>
      </c>
      <c r="K152" s="164" t="s">
        <v>359</v>
      </c>
      <c r="L152" s="165" t="s">
        <v>359</v>
      </c>
      <c r="M152" s="166">
        <v>41294.600531</v>
      </c>
      <c r="N152" s="167">
        <v>9999.123365</v>
      </c>
      <c r="O152" s="168">
        <v>412909805.02</v>
      </c>
      <c r="P152" s="166">
        <v>412909805.02</v>
      </c>
      <c r="Q152" s="169">
        <v>0</v>
      </c>
      <c r="R152" s="168">
        <v>0</v>
      </c>
      <c r="S152" s="167">
        <v>0</v>
      </c>
      <c r="T152" s="166">
        <v>319.971775</v>
      </c>
      <c r="U152" s="169" t="s">
        <v>518</v>
      </c>
    </row>
    <row r="153" spans="1:21" ht="15">
      <c r="A153" s="158" t="s">
        <v>442</v>
      </c>
      <c r="B153" s="159" t="s">
        <v>509</v>
      </c>
      <c r="C153" s="159" t="s">
        <v>509</v>
      </c>
      <c r="D153" s="160" t="s">
        <v>509</v>
      </c>
      <c r="E153" s="161" t="s">
        <v>103</v>
      </c>
      <c r="F153" s="162" t="s">
        <v>362</v>
      </c>
      <c r="G153" s="163" t="s">
        <v>44</v>
      </c>
      <c r="H153" s="161" t="s">
        <v>507</v>
      </c>
      <c r="I153" s="161" t="s">
        <v>508</v>
      </c>
      <c r="J153" s="163" t="s">
        <v>358</v>
      </c>
      <c r="K153" s="164" t="s">
        <v>359</v>
      </c>
      <c r="L153" s="165" t="s">
        <v>359</v>
      </c>
      <c r="M153" s="166">
        <v>13482.197697</v>
      </c>
      <c r="N153" s="167">
        <v>10000</v>
      </c>
      <c r="O153" s="168">
        <v>134821976.97</v>
      </c>
      <c r="P153" s="166">
        <v>134821976.97</v>
      </c>
      <c r="Q153" s="169">
        <v>134810158</v>
      </c>
      <c r="R153" s="168">
        <v>0</v>
      </c>
      <c r="S153" s="167">
        <v>0</v>
      </c>
      <c r="T153" s="166">
        <v>319.971775</v>
      </c>
      <c r="U153" s="169" t="s">
        <v>509</v>
      </c>
    </row>
    <row r="154" spans="1:21" ht="15">
      <c r="A154" s="158" t="s">
        <v>438</v>
      </c>
      <c r="B154" s="159" t="s">
        <v>509</v>
      </c>
      <c r="C154" s="159" t="s">
        <v>509</v>
      </c>
      <c r="D154" s="160" t="s">
        <v>509</v>
      </c>
      <c r="E154" s="161" t="s">
        <v>103</v>
      </c>
      <c r="F154" s="162" t="s">
        <v>362</v>
      </c>
      <c r="G154" s="163" t="s">
        <v>44</v>
      </c>
      <c r="H154" s="161" t="s">
        <v>516</v>
      </c>
      <c r="I154" s="161" t="s">
        <v>517</v>
      </c>
      <c r="J154" s="163" t="s">
        <v>368</v>
      </c>
      <c r="K154" s="164" t="s">
        <v>359</v>
      </c>
      <c r="L154" s="165" t="s">
        <v>359</v>
      </c>
      <c r="M154" s="166">
        <v>13482.197697</v>
      </c>
      <c r="N154" s="167">
        <v>9999.123365</v>
      </c>
      <c r="O154" s="168">
        <v>134810158</v>
      </c>
      <c r="P154" s="166">
        <v>134810158</v>
      </c>
      <c r="Q154" s="169">
        <v>0</v>
      </c>
      <c r="R154" s="168">
        <v>0</v>
      </c>
      <c r="S154" s="167">
        <v>0</v>
      </c>
      <c r="T154" s="166">
        <v>319.971775</v>
      </c>
      <c r="U154" s="169" t="s">
        <v>518</v>
      </c>
    </row>
    <row r="155" spans="1:21" ht="15">
      <c r="A155" s="158" t="s">
        <v>377</v>
      </c>
      <c r="B155" s="159" t="s">
        <v>509</v>
      </c>
      <c r="C155" s="159" t="s">
        <v>509</v>
      </c>
      <c r="D155" s="160" t="s">
        <v>509</v>
      </c>
      <c r="E155" s="161" t="s">
        <v>104</v>
      </c>
      <c r="F155" s="162" t="s">
        <v>362</v>
      </c>
      <c r="G155" s="163" t="s">
        <v>44</v>
      </c>
      <c r="H155" s="161" t="s">
        <v>507</v>
      </c>
      <c r="I155" s="161" t="s">
        <v>508</v>
      </c>
      <c r="J155" s="163" t="s">
        <v>358</v>
      </c>
      <c r="K155" s="164" t="s">
        <v>359</v>
      </c>
      <c r="L155" s="165" t="s">
        <v>359</v>
      </c>
      <c r="M155" s="166">
        <v>41301.216011</v>
      </c>
      <c r="N155" s="167">
        <v>10000</v>
      </c>
      <c r="O155" s="168">
        <v>413012160.11</v>
      </c>
      <c r="P155" s="166">
        <v>413012160.11</v>
      </c>
      <c r="Q155" s="169">
        <v>412975954.02</v>
      </c>
      <c r="R155" s="168">
        <v>0</v>
      </c>
      <c r="S155" s="167">
        <v>0</v>
      </c>
      <c r="T155" s="166">
        <v>319.971775</v>
      </c>
      <c r="U155" s="169" t="s">
        <v>509</v>
      </c>
    </row>
    <row r="156" spans="1:21" ht="15">
      <c r="A156" s="158" t="s">
        <v>374</v>
      </c>
      <c r="B156" s="159" t="s">
        <v>509</v>
      </c>
      <c r="C156" s="159" t="s">
        <v>509</v>
      </c>
      <c r="D156" s="160" t="s">
        <v>509</v>
      </c>
      <c r="E156" s="161" t="s">
        <v>104</v>
      </c>
      <c r="F156" s="162" t="s">
        <v>362</v>
      </c>
      <c r="G156" s="163" t="s">
        <v>44</v>
      </c>
      <c r="H156" s="161" t="s">
        <v>516</v>
      </c>
      <c r="I156" s="161" t="s">
        <v>517</v>
      </c>
      <c r="J156" s="163" t="s">
        <v>368</v>
      </c>
      <c r="K156" s="164" t="s">
        <v>359</v>
      </c>
      <c r="L156" s="165" t="s">
        <v>359</v>
      </c>
      <c r="M156" s="166">
        <v>41301.216011</v>
      </c>
      <c r="N156" s="167">
        <v>9999.123365</v>
      </c>
      <c r="O156" s="168">
        <v>412975954.02</v>
      </c>
      <c r="P156" s="166">
        <v>412975954.02</v>
      </c>
      <c r="Q156" s="169">
        <v>0</v>
      </c>
      <c r="R156" s="168">
        <v>0</v>
      </c>
      <c r="S156" s="167">
        <v>0</v>
      </c>
      <c r="T156" s="166">
        <v>319.971775</v>
      </c>
      <c r="U156" s="169" t="s">
        <v>518</v>
      </c>
    </row>
    <row r="157" spans="1:21" ht="15">
      <c r="A157" s="158" t="s">
        <v>520</v>
      </c>
      <c r="B157" s="159" t="s">
        <v>509</v>
      </c>
      <c r="C157" s="159" t="s">
        <v>509</v>
      </c>
      <c r="D157" s="160" t="s">
        <v>509</v>
      </c>
      <c r="E157" s="161" t="s">
        <v>105</v>
      </c>
      <c r="F157" s="162" t="s">
        <v>362</v>
      </c>
      <c r="G157" s="163" t="s">
        <v>44</v>
      </c>
      <c r="H157" s="161" t="s">
        <v>507</v>
      </c>
      <c r="I157" s="161" t="s">
        <v>508</v>
      </c>
      <c r="J157" s="163" t="s">
        <v>358</v>
      </c>
      <c r="K157" s="164" t="s">
        <v>359</v>
      </c>
      <c r="L157" s="165" t="s">
        <v>359</v>
      </c>
      <c r="M157" s="166">
        <v>20590.713823</v>
      </c>
      <c r="N157" s="167">
        <v>10000</v>
      </c>
      <c r="O157" s="168">
        <v>205907138.23</v>
      </c>
      <c r="P157" s="166">
        <v>205907138.23</v>
      </c>
      <c r="Q157" s="169">
        <v>205889087.69</v>
      </c>
      <c r="R157" s="168">
        <v>0</v>
      </c>
      <c r="S157" s="167">
        <v>0</v>
      </c>
      <c r="T157" s="166">
        <v>319.971775</v>
      </c>
      <c r="U157" s="169" t="s">
        <v>509</v>
      </c>
    </row>
    <row r="158" spans="1:21" ht="15">
      <c r="A158" s="158" t="s">
        <v>521</v>
      </c>
      <c r="B158" s="159" t="s">
        <v>509</v>
      </c>
      <c r="C158" s="159" t="s">
        <v>509</v>
      </c>
      <c r="D158" s="160" t="s">
        <v>509</v>
      </c>
      <c r="E158" s="161" t="s">
        <v>105</v>
      </c>
      <c r="F158" s="162" t="s">
        <v>362</v>
      </c>
      <c r="G158" s="163" t="s">
        <v>44</v>
      </c>
      <c r="H158" s="161" t="s">
        <v>516</v>
      </c>
      <c r="I158" s="161" t="s">
        <v>517</v>
      </c>
      <c r="J158" s="163" t="s">
        <v>368</v>
      </c>
      <c r="K158" s="164" t="s">
        <v>359</v>
      </c>
      <c r="L158" s="165" t="s">
        <v>359</v>
      </c>
      <c r="M158" s="166">
        <v>20590.713823</v>
      </c>
      <c r="N158" s="167">
        <v>9999.123365</v>
      </c>
      <c r="O158" s="168">
        <v>205889087.69</v>
      </c>
      <c r="P158" s="166">
        <v>205889087.69</v>
      </c>
      <c r="Q158" s="169">
        <v>0</v>
      </c>
      <c r="R158" s="168">
        <v>0</v>
      </c>
      <c r="S158" s="167">
        <v>0</v>
      </c>
      <c r="T158" s="166">
        <v>319.971775</v>
      </c>
      <c r="U158" s="169" t="s">
        <v>518</v>
      </c>
    </row>
    <row r="159" spans="1:21" ht="15">
      <c r="A159" s="158" t="s">
        <v>443</v>
      </c>
      <c r="B159" s="159" t="s">
        <v>518</v>
      </c>
      <c r="C159" s="159" t="s">
        <v>518</v>
      </c>
      <c r="D159" s="160" t="s">
        <v>518</v>
      </c>
      <c r="E159" s="161" t="s">
        <v>99</v>
      </c>
      <c r="F159" s="162" t="s">
        <v>362</v>
      </c>
      <c r="G159" s="163" t="s">
        <v>44</v>
      </c>
      <c r="H159" s="161" t="s">
        <v>516</v>
      </c>
      <c r="I159" s="161" t="s">
        <v>517</v>
      </c>
      <c r="J159" s="163" t="s">
        <v>358</v>
      </c>
      <c r="K159" s="164" t="s">
        <v>359</v>
      </c>
      <c r="L159" s="165" t="s">
        <v>359</v>
      </c>
      <c r="M159" s="166">
        <v>64213.818411</v>
      </c>
      <c r="N159" s="167">
        <v>10000</v>
      </c>
      <c r="O159" s="168">
        <v>642138184.11</v>
      </c>
      <c r="P159" s="166">
        <v>642138184.11</v>
      </c>
      <c r="Q159" s="169">
        <v>642081892.03</v>
      </c>
      <c r="R159" s="168">
        <v>0</v>
      </c>
      <c r="S159" s="167">
        <v>0</v>
      </c>
      <c r="T159" s="166">
        <v>319.971775</v>
      </c>
      <c r="U159" s="169" t="s">
        <v>518</v>
      </c>
    </row>
    <row r="160" spans="1:21" ht="15">
      <c r="A160" s="158" t="s">
        <v>444</v>
      </c>
      <c r="B160" s="159" t="s">
        <v>518</v>
      </c>
      <c r="C160" s="159" t="s">
        <v>518</v>
      </c>
      <c r="D160" s="160" t="s">
        <v>518</v>
      </c>
      <c r="E160" s="161" t="s">
        <v>99</v>
      </c>
      <c r="F160" s="162" t="s">
        <v>362</v>
      </c>
      <c r="G160" s="163" t="s">
        <v>44</v>
      </c>
      <c r="H160" s="161" t="s">
        <v>522</v>
      </c>
      <c r="I160" s="161" t="s">
        <v>523</v>
      </c>
      <c r="J160" s="163" t="s">
        <v>368</v>
      </c>
      <c r="K160" s="164" t="s">
        <v>359</v>
      </c>
      <c r="L160" s="165" t="s">
        <v>359</v>
      </c>
      <c r="M160" s="166">
        <v>64214.140157</v>
      </c>
      <c r="N160" s="167">
        <v>9997.370555</v>
      </c>
      <c r="O160" s="168">
        <v>641972554.03</v>
      </c>
      <c r="P160" s="166">
        <v>641972554.03</v>
      </c>
      <c r="Q160" s="169">
        <v>0</v>
      </c>
      <c r="R160" s="168">
        <v>0</v>
      </c>
      <c r="S160" s="167">
        <v>0</v>
      </c>
      <c r="T160" s="166">
        <v>319.915808</v>
      </c>
      <c r="U160" s="169" t="s">
        <v>524</v>
      </c>
    </row>
    <row r="161" spans="1:21" ht="15">
      <c r="A161" s="158" t="s">
        <v>457</v>
      </c>
      <c r="B161" s="159" t="s">
        <v>518</v>
      </c>
      <c r="C161" s="159" t="s">
        <v>518</v>
      </c>
      <c r="D161" s="160" t="s">
        <v>518</v>
      </c>
      <c r="E161" s="161" t="s">
        <v>100</v>
      </c>
      <c r="F161" s="162" t="s">
        <v>362</v>
      </c>
      <c r="G161" s="163" t="s">
        <v>44</v>
      </c>
      <c r="H161" s="161" t="s">
        <v>516</v>
      </c>
      <c r="I161" s="161" t="s">
        <v>517</v>
      </c>
      <c r="J161" s="163" t="s">
        <v>358</v>
      </c>
      <c r="K161" s="164" t="s">
        <v>359</v>
      </c>
      <c r="L161" s="165" t="s">
        <v>359</v>
      </c>
      <c r="M161" s="166">
        <v>55756.848543</v>
      </c>
      <c r="N161" s="167">
        <v>10000</v>
      </c>
      <c r="O161" s="168">
        <v>557568485.43</v>
      </c>
      <c r="P161" s="166">
        <v>557568485.43</v>
      </c>
      <c r="Q161" s="169">
        <v>557519607.03</v>
      </c>
      <c r="R161" s="168">
        <v>0</v>
      </c>
      <c r="S161" s="167">
        <v>0</v>
      </c>
      <c r="T161" s="166">
        <v>319.971775</v>
      </c>
      <c r="U161" s="169" t="s">
        <v>518</v>
      </c>
    </row>
    <row r="162" spans="1:21" ht="15">
      <c r="A162" s="158" t="s">
        <v>470</v>
      </c>
      <c r="B162" s="159" t="s">
        <v>518</v>
      </c>
      <c r="C162" s="159" t="s">
        <v>518</v>
      </c>
      <c r="D162" s="160" t="s">
        <v>518</v>
      </c>
      <c r="E162" s="161" t="s">
        <v>100</v>
      </c>
      <c r="F162" s="162" t="s">
        <v>362</v>
      </c>
      <c r="G162" s="163" t="s">
        <v>44</v>
      </c>
      <c r="H162" s="161" t="s">
        <v>522</v>
      </c>
      <c r="I162" s="161" t="s">
        <v>523</v>
      </c>
      <c r="J162" s="163" t="s">
        <v>368</v>
      </c>
      <c r="K162" s="164" t="s">
        <v>359</v>
      </c>
      <c r="L162" s="165" t="s">
        <v>359</v>
      </c>
      <c r="M162" s="166">
        <v>55756.454955</v>
      </c>
      <c r="N162" s="167">
        <v>9997.370555</v>
      </c>
      <c r="O162" s="168">
        <v>557417941.02</v>
      </c>
      <c r="P162" s="166">
        <v>557417941.02</v>
      </c>
      <c r="Q162" s="169">
        <v>0</v>
      </c>
      <c r="R162" s="168">
        <v>0</v>
      </c>
      <c r="S162" s="167">
        <v>0</v>
      </c>
      <c r="T162" s="166">
        <v>319.915808</v>
      </c>
      <c r="U162" s="169" t="s">
        <v>524</v>
      </c>
    </row>
    <row r="163" spans="1:21" ht="15">
      <c r="A163" s="158" t="s">
        <v>497</v>
      </c>
      <c r="B163" s="159" t="s">
        <v>518</v>
      </c>
      <c r="C163" s="159" t="s">
        <v>518</v>
      </c>
      <c r="D163" s="160" t="s">
        <v>518</v>
      </c>
      <c r="E163" s="161" t="s">
        <v>101</v>
      </c>
      <c r="F163" s="162" t="s">
        <v>362</v>
      </c>
      <c r="G163" s="163" t="s">
        <v>44</v>
      </c>
      <c r="H163" s="161" t="s">
        <v>516</v>
      </c>
      <c r="I163" s="161" t="s">
        <v>517</v>
      </c>
      <c r="J163" s="163" t="s">
        <v>358</v>
      </c>
      <c r="K163" s="164" t="s">
        <v>359</v>
      </c>
      <c r="L163" s="165" t="s">
        <v>359</v>
      </c>
      <c r="M163" s="166">
        <v>20360.604982</v>
      </c>
      <c r="N163" s="167">
        <v>10000</v>
      </c>
      <c r="O163" s="168">
        <v>203606049.82</v>
      </c>
      <c r="P163" s="166">
        <v>203606049.82</v>
      </c>
      <c r="Q163" s="169">
        <v>203588201.01</v>
      </c>
      <c r="R163" s="168">
        <v>0</v>
      </c>
      <c r="S163" s="167">
        <v>0</v>
      </c>
      <c r="T163" s="166">
        <v>319.971775</v>
      </c>
      <c r="U163" s="169" t="s">
        <v>518</v>
      </c>
    </row>
    <row r="164" spans="1:21" ht="15">
      <c r="A164" s="158" t="s">
        <v>498</v>
      </c>
      <c r="B164" s="159" t="s">
        <v>518</v>
      </c>
      <c r="C164" s="159" t="s">
        <v>518</v>
      </c>
      <c r="D164" s="160" t="s">
        <v>518</v>
      </c>
      <c r="E164" s="161" t="s">
        <v>101</v>
      </c>
      <c r="F164" s="162" t="s">
        <v>362</v>
      </c>
      <c r="G164" s="163" t="s">
        <v>44</v>
      </c>
      <c r="H164" s="161" t="s">
        <v>522</v>
      </c>
      <c r="I164" s="161" t="s">
        <v>523</v>
      </c>
      <c r="J164" s="163" t="s">
        <v>368</v>
      </c>
      <c r="K164" s="164" t="s">
        <v>359</v>
      </c>
      <c r="L164" s="165" t="s">
        <v>359</v>
      </c>
      <c r="M164" s="166">
        <v>20360.586305</v>
      </c>
      <c r="N164" s="167">
        <v>9997.370555</v>
      </c>
      <c r="O164" s="168">
        <v>203552326.01</v>
      </c>
      <c r="P164" s="166">
        <v>203552326.01</v>
      </c>
      <c r="Q164" s="169">
        <v>0</v>
      </c>
      <c r="R164" s="168">
        <v>0</v>
      </c>
      <c r="S164" s="167">
        <v>0</v>
      </c>
      <c r="T164" s="166">
        <v>319.915808</v>
      </c>
      <c r="U164" s="169" t="s">
        <v>524</v>
      </c>
    </row>
    <row r="165" spans="1:21" ht="15">
      <c r="A165" s="158" t="s">
        <v>352</v>
      </c>
      <c r="B165" s="159" t="s">
        <v>518</v>
      </c>
      <c r="C165" s="159" t="s">
        <v>518</v>
      </c>
      <c r="D165" s="160" t="s">
        <v>518</v>
      </c>
      <c r="E165" s="161" t="s">
        <v>102</v>
      </c>
      <c r="F165" s="162" t="s">
        <v>362</v>
      </c>
      <c r="G165" s="163" t="s">
        <v>44</v>
      </c>
      <c r="H165" s="161" t="s">
        <v>516</v>
      </c>
      <c r="I165" s="161" t="s">
        <v>517</v>
      </c>
      <c r="J165" s="163" t="s">
        <v>358</v>
      </c>
      <c r="K165" s="164" t="s">
        <v>359</v>
      </c>
      <c r="L165" s="165" t="s">
        <v>359</v>
      </c>
      <c r="M165" s="166">
        <v>41294.600531</v>
      </c>
      <c r="N165" s="167">
        <v>10000</v>
      </c>
      <c r="O165" s="168">
        <v>412946005.31</v>
      </c>
      <c r="P165" s="166">
        <v>412946005.31</v>
      </c>
      <c r="Q165" s="169">
        <v>412909805.02</v>
      </c>
      <c r="R165" s="168">
        <v>0</v>
      </c>
      <c r="S165" s="167">
        <v>0</v>
      </c>
      <c r="T165" s="166">
        <v>319.971775</v>
      </c>
      <c r="U165" s="169" t="s">
        <v>518</v>
      </c>
    </row>
    <row r="166" spans="1:21" ht="15">
      <c r="A166" s="158" t="s">
        <v>365</v>
      </c>
      <c r="B166" s="159" t="s">
        <v>518</v>
      </c>
      <c r="C166" s="159" t="s">
        <v>518</v>
      </c>
      <c r="D166" s="160" t="s">
        <v>518</v>
      </c>
      <c r="E166" s="161" t="s">
        <v>102</v>
      </c>
      <c r="F166" s="162" t="s">
        <v>362</v>
      </c>
      <c r="G166" s="163" t="s">
        <v>44</v>
      </c>
      <c r="H166" s="161" t="s">
        <v>522</v>
      </c>
      <c r="I166" s="161" t="s">
        <v>523</v>
      </c>
      <c r="J166" s="163" t="s">
        <v>368</v>
      </c>
      <c r="K166" s="164" t="s">
        <v>359</v>
      </c>
      <c r="L166" s="165" t="s">
        <v>359</v>
      </c>
      <c r="M166" s="166">
        <v>41294.872861</v>
      </c>
      <c r="N166" s="167">
        <v>9997.370555</v>
      </c>
      <c r="O166" s="168">
        <v>412840146.01</v>
      </c>
      <c r="P166" s="166">
        <v>412840146.01</v>
      </c>
      <c r="Q166" s="169">
        <v>0</v>
      </c>
      <c r="R166" s="168">
        <v>0</v>
      </c>
      <c r="S166" s="167">
        <v>0</v>
      </c>
      <c r="T166" s="166">
        <v>319.915808</v>
      </c>
      <c r="U166" s="169" t="s">
        <v>524</v>
      </c>
    </row>
    <row r="167" spans="1:21" ht="15">
      <c r="A167" s="158" t="s">
        <v>454</v>
      </c>
      <c r="B167" s="159" t="s">
        <v>518</v>
      </c>
      <c r="C167" s="159" t="s">
        <v>518</v>
      </c>
      <c r="D167" s="160" t="s">
        <v>518</v>
      </c>
      <c r="E167" s="161" t="s">
        <v>103</v>
      </c>
      <c r="F167" s="162" t="s">
        <v>362</v>
      </c>
      <c r="G167" s="163" t="s">
        <v>44</v>
      </c>
      <c r="H167" s="161" t="s">
        <v>516</v>
      </c>
      <c r="I167" s="161" t="s">
        <v>517</v>
      </c>
      <c r="J167" s="163" t="s">
        <v>358</v>
      </c>
      <c r="K167" s="164" t="s">
        <v>359</v>
      </c>
      <c r="L167" s="165" t="s">
        <v>359</v>
      </c>
      <c r="M167" s="166">
        <v>13482.197697</v>
      </c>
      <c r="N167" s="167">
        <v>10000</v>
      </c>
      <c r="O167" s="168">
        <v>134821976.97</v>
      </c>
      <c r="P167" s="166">
        <v>134821976.97</v>
      </c>
      <c r="Q167" s="169">
        <v>134810158</v>
      </c>
      <c r="R167" s="168">
        <v>0</v>
      </c>
      <c r="S167" s="167">
        <v>0</v>
      </c>
      <c r="T167" s="166">
        <v>319.971775</v>
      </c>
      <c r="U167" s="169" t="s">
        <v>518</v>
      </c>
    </row>
    <row r="168" spans="1:21" ht="15">
      <c r="A168" s="158" t="s">
        <v>455</v>
      </c>
      <c r="B168" s="159" t="s">
        <v>518</v>
      </c>
      <c r="C168" s="159" t="s">
        <v>518</v>
      </c>
      <c r="D168" s="160" t="s">
        <v>518</v>
      </c>
      <c r="E168" s="161" t="s">
        <v>103</v>
      </c>
      <c r="F168" s="162" t="s">
        <v>362</v>
      </c>
      <c r="G168" s="163" t="s">
        <v>44</v>
      </c>
      <c r="H168" s="161" t="s">
        <v>522</v>
      </c>
      <c r="I168" s="161" t="s">
        <v>523</v>
      </c>
      <c r="J168" s="163" t="s">
        <v>368</v>
      </c>
      <c r="K168" s="164" t="s">
        <v>359</v>
      </c>
      <c r="L168" s="165" t="s">
        <v>359</v>
      </c>
      <c r="M168" s="166">
        <v>13481.568504</v>
      </c>
      <c r="N168" s="167">
        <v>9997.370555</v>
      </c>
      <c r="O168" s="168">
        <v>134780236.01</v>
      </c>
      <c r="P168" s="166">
        <v>134780236.01</v>
      </c>
      <c r="Q168" s="169">
        <v>0</v>
      </c>
      <c r="R168" s="168">
        <v>0</v>
      </c>
      <c r="S168" s="167">
        <v>0</v>
      </c>
      <c r="T168" s="166">
        <v>319.915687</v>
      </c>
      <c r="U168" s="169" t="s">
        <v>524</v>
      </c>
    </row>
    <row r="169" spans="1:21" ht="15">
      <c r="A169" s="158" t="s">
        <v>378</v>
      </c>
      <c r="B169" s="159" t="s">
        <v>518</v>
      </c>
      <c r="C169" s="159" t="s">
        <v>518</v>
      </c>
      <c r="D169" s="160" t="s">
        <v>518</v>
      </c>
      <c r="E169" s="161" t="s">
        <v>104</v>
      </c>
      <c r="F169" s="162" t="s">
        <v>362</v>
      </c>
      <c r="G169" s="163" t="s">
        <v>44</v>
      </c>
      <c r="H169" s="161" t="s">
        <v>516</v>
      </c>
      <c r="I169" s="161" t="s">
        <v>517</v>
      </c>
      <c r="J169" s="163" t="s">
        <v>358</v>
      </c>
      <c r="K169" s="164" t="s">
        <v>359</v>
      </c>
      <c r="L169" s="165" t="s">
        <v>359</v>
      </c>
      <c r="M169" s="166">
        <v>41301.216011</v>
      </c>
      <c r="N169" s="167">
        <v>10000</v>
      </c>
      <c r="O169" s="168">
        <v>413012160.11</v>
      </c>
      <c r="P169" s="166">
        <v>413012160.11</v>
      </c>
      <c r="Q169" s="169">
        <v>412975954.02</v>
      </c>
      <c r="R169" s="168">
        <v>0</v>
      </c>
      <c r="S169" s="167">
        <v>0</v>
      </c>
      <c r="T169" s="166">
        <v>319.971775</v>
      </c>
      <c r="U169" s="169" t="s">
        <v>518</v>
      </c>
    </row>
    <row r="170" spans="1:21" ht="15">
      <c r="A170" s="158" t="s">
        <v>421</v>
      </c>
      <c r="B170" s="159" t="s">
        <v>518</v>
      </c>
      <c r="C170" s="159" t="s">
        <v>518</v>
      </c>
      <c r="D170" s="160" t="s">
        <v>518</v>
      </c>
      <c r="E170" s="161" t="s">
        <v>104</v>
      </c>
      <c r="F170" s="162" t="s">
        <v>362</v>
      </c>
      <c r="G170" s="163" t="s">
        <v>44</v>
      </c>
      <c r="H170" s="161" t="s">
        <v>522</v>
      </c>
      <c r="I170" s="161" t="s">
        <v>523</v>
      </c>
      <c r="J170" s="163" t="s">
        <v>368</v>
      </c>
      <c r="K170" s="164" t="s">
        <v>359</v>
      </c>
      <c r="L170" s="165" t="s">
        <v>359</v>
      </c>
      <c r="M170" s="166">
        <v>41301.924115</v>
      </c>
      <c r="N170" s="167">
        <v>9997.370555</v>
      </c>
      <c r="O170" s="168">
        <v>412910640.01</v>
      </c>
      <c r="P170" s="166">
        <v>412910640.01</v>
      </c>
      <c r="Q170" s="169">
        <v>0</v>
      </c>
      <c r="R170" s="168">
        <v>0</v>
      </c>
      <c r="S170" s="167">
        <v>0</v>
      </c>
      <c r="T170" s="166">
        <v>319.915808</v>
      </c>
      <c r="U170" s="169" t="s">
        <v>524</v>
      </c>
    </row>
    <row r="171" spans="1:21" ht="15">
      <c r="A171" s="158" t="s">
        <v>525</v>
      </c>
      <c r="B171" s="159" t="s">
        <v>518</v>
      </c>
      <c r="C171" s="159" t="s">
        <v>518</v>
      </c>
      <c r="D171" s="160" t="s">
        <v>518</v>
      </c>
      <c r="E171" s="161" t="s">
        <v>105</v>
      </c>
      <c r="F171" s="162" t="s">
        <v>362</v>
      </c>
      <c r="G171" s="163" t="s">
        <v>44</v>
      </c>
      <c r="H171" s="161" t="s">
        <v>516</v>
      </c>
      <c r="I171" s="161" t="s">
        <v>517</v>
      </c>
      <c r="J171" s="163" t="s">
        <v>358</v>
      </c>
      <c r="K171" s="164" t="s">
        <v>359</v>
      </c>
      <c r="L171" s="165" t="s">
        <v>359</v>
      </c>
      <c r="M171" s="166">
        <v>20590.713823</v>
      </c>
      <c r="N171" s="167">
        <v>10000</v>
      </c>
      <c r="O171" s="168">
        <v>205907138.23</v>
      </c>
      <c r="P171" s="166">
        <v>205907138.23</v>
      </c>
      <c r="Q171" s="169">
        <v>205889087.69</v>
      </c>
      <c r="R171" s="168">
        <v>0</v>
      </c>
      <c r="S171" s="167">
        <v>0</v>
      </c>
      <c r="T171" s="166">
        <v>319.971775</v>
      </c>
      <c r="U171" s="169" t="s">
        <v>518</v>
      </c>
    </row>
    <row r="172" spans="1:21" ht="15">
      <c r="A172" s="158" t="s">
        <v>526</v>
      </c>
      <c r="B172" s="159" t="s">
        <v>518</v>
      </c>
      <c r="C172" s="159" t="s">
        <v>518</v>
      </c>
      <c r="D172" s="160" t="s">
        <v>518</v>
      </c>
      <c r="E172" s="161" t="s">
        <v>105</v>
      </c>
      <c r="F172" s="162" t="s">
        <v>362</v>
      </c>
      <c r="G172" s="163" t="s">
        <v>44</v>
      </c>
      <c r="H172" s="161" t="s">
        <v>522</v>
      </c>
      <c r="I172" s="161" t="s">
        <v>523</v>
      </c>
      <c r="J172" s="163" t="s">
        <v>368</v>
      </c>
      <c r="K172" s="164" t="s">
        <v>359</v>
      </c>
      <c r="L172" s="165" t="s">
        <v>359</v>
      </c>
      <c r="M172" s="166">
        <v>20590.4531</v>
      </c>
      <c r="N172" s="167">
        <v>9997.370555</v>
      </c>
      <c r="O172" s="168">
        <v>205850389.54</v>
      </c>
      <c r="P172" s="166">
        <v>205850389.54</v>
      </c>
      <c r="Q172" s="169">
        <v>0</v>
      </c>
      <c r="R172" s="168">
        <v>0</v>
      </c>
      <c r="S172" s="167">
        <v>0</v>
      </c>
      <c r="T172" s="166">
        <v>319.915808</v>
      </c>
      <c r="U172" s="169" t="s">
        <v>524</v>
      </c>
    </row>
    <row r="173" spans="1:21" ht="15">
      <c r="A173" s="158" t="s">
        <v>456</v>
      </c>
      <c r="B173" s="159" t="s">
        <v>524</v>
      </c>
      <c r="C173" s="159" t="s">
        <v>524</v>
      </c>
      <c r="D173" s="160" t="s">
        <v>524</v>
      </c>
      <c r="E173" s="161" t="s">
        <v>99</v>
      </c>
      <c r="F173" s="162" t="s">
        <v>362</v>
      </c>
      <c r="G173" s="163" t="s">
        <v>44</v>
      </c>
      <c r="H173" s="161" t="s">
        <v>522</v>
      </c>
      <c r="I173" s="161" t="s">
        <v>523</v>
      </c>
      <c r="J173" s="163" t="s">
        <v>358</v>
      </c>
      <c r="K173" s="164" t="s">
        <v>359</v>
      </c>
      <c r="L173" s="165" t="s">
        <v>359</v>
      </c>
      <c r="M173" s="166">
        <v>64214.140157</v>
      </c>
      <c r="N173" s="167">
        <v>10000</v>
      </c>
      <c r="O173" s="168">
        <v>642141401.57</v>
      </c>
      <c r="P173" s="166">
        <v>642141401.57</v>
      </c>
      <c r="Q173" s="169">
        <v>641972554.03</v>
      </c>
      <c r="R173" s="168">
        <v>0</v>
      </c>
      <c r="S173" s="167">
        <v>0</v>
      </c>
      <c r="T173" s="166">
        <v>319.915808</v>
      </c>
      <c r="U173" s="169" t="s">
        <v>524</v>
      </c>
    </row>
    <row r="174" spans="1:21" ht="15">
      <c r="A174" s="158" t="s">
        <v>457</v>
      </c>
      <c r="B174" s="159" t="s">
        <v>524</v>
      </c>
      <c r="C174" s="159" t="s">
        <v>524</v>
      </c>
      <c r="D174" s="160" t="s">
        <v>524</v>
      </c>
      <c r="E174" s="161" t="s">
        <v>99</v>
      </c>
      <c r="F174" s="162" t="s">
        <v>362</v>
      </c>
      <c r="G174" s="163" t="s">
        <v>44</v>
      </c>
      <c r="H174" s="161" t="s">
        <v>527</v>
      </c>
      <c r="I174" s="161" t="s">
        <v>528</v>
      </c>
      <c r="J174" s="163" t="s">
        <v>368</v>
      </c>
      <c r="K174" s="164" t="s">
        <v>359</v>
      </c>
      <c r="L174" s="165" t="s">
        <v>359</v>
      </c>
      <c r="M174" s="166">
        <v>64214.140139</v>
      </c>
      <c r="N174" s="167">
        <v>9999.123365</v>
      </c>
      <c r="O174" s="168">
        <v>642085109.03</v>
      </c>
      <c r="P174" s="166">
        <v>642085109.03</v>
      </c>
      <c r="Q174" s="169">
        <v>0</v>
      </c>
      <c r="R174" s="168">
        <v>0</v>
      </c>
      <c r="S174" s="167">
        <v>0</v>
      </c>
      <c r="T174" s="166">
        <v>319.971775</v>
      </c>
      <c r="U174" s="169" t="s">
        <v>529</v>
      </c>
    </row>
    <row r="175" spans="1:21" ht="15">
      <c r="A175" s="158" t="s">
        <v>471</v>
      </c>
      <c r="B175" s="159" t="s">
        <v>524</v>
      </c>
      <c r="C175" s="159" t="s">
        <v>524</v>
      </c>
      <c r="D175" s="160" t="s">
        <v>524</v>
      </c>
      <c r="E175" s="161" t="s">
        <v>100</v>
      </c>
      <c r="F175" s="162" t="s">
        <v>362</v>
      </c>
      <c r="G175" s="163" t="s">
        <v>44</v>
      </c>
      <c r="H175" s="161" t="s">
        <v>522</v>
      </c>
      <c r="I175" s="161" t="s">
        <v>523</v>
      </c>
      <c r="J175" s="163" t="s">
        <v>358</v>
      </c>
      <c r="K175" s="164" t="s">
        <v>359</v>
      </c>
      <c r="L175" s="165" t="s">
        <v>359</v>
      </c>
      <c r="M175" s="166">
        <v>55756.454955</v>
      </c>
      <c r="N175" s="167">
        <v>10000</v>
      </c>
      <c r="O175" s="168">
        <v>557564549.55</v>
      </c>
      <c r="P175" s="166">
        <v>557564549.55</v>
      </c>
      <c r="Q175" s="169">
        <v>557417941.02</v>
      </c>
      <c r="R175" s="168">
        <v>0</v>
      </c>
      <c r="S175" s="167">
        <v>0</v>
      </c>
      <c r="T175" s="166">
        <v>319.915808</v>
      </c>
      <c r="U175" s="169" t="s">
        <v>524</v>
      </c>
    </row>
    <row r="176" spans="1:21" ht="15">
      <c r="A176" s="158" t="s">
        <v>483</v>
      </c>
      <c r="B176" s="159" t="s">
        <v>524</v>
      </c>
      <c r="C176" s="159" t="s">
        <v>524</v>
      </c>
      <c r="D176" s="160" t="s">
        <v>524</v>
      </c>
      <c r="E176" s="161" t="s">
        <v>100</v>
      </c>
      <c r="F176" s="162" t="s">
        <v>362</v>
      </c>
      <c r="G176" s="163" t="s">
        <v>44</v>
      </c>
      <c r="H176" s="161" t="s">
        <v>527</v>
      </c>
      <c r="I176" s="161" t="s">
        <v>528</v>
      </c>
      <c r="J176" s="163" t="s">
        <v>368</v>
      </c>
      <c r="K176" s="164" t="s">
        <v>359</v>
      </c>
      <c r="L176" s="165" t="s">
        <v>359</v>
      </c>
      <c r="M176" s="166">
        <v>55756.455008</v>
      </c>
      <c r="N176" s="167">
        <v>9999.123365</v>
      </c>
      <c r="O176" s="168">
        <v>557515672.03</v>
      </c>
      <c r="P176" s="166">
        <v>557515672.03</v>
      </c>
      <c r="Q176" s="169">
        <v>0</v>
      </c>
      <c r="R176" s="168">
        <v>0</v>
      </c>
      <c r="S176" s="167">
        <v>0</v>
      </c>
      <c r="T176" s="166">
        <v>319.971775</v>
      </c>
      <c r="U176" s="169" t="s">
        <v>529</v>
      </c>
    </row>
    <row r="177" spans="1:21" ht="15">
      <c r="A177" s="158" t="s">
        <v>496</v>
      </c>
      <c r="B177" s="159" t="s">
        <v>524</v>
      </c>
      <c r="C177" s="159" t="s">
        <v>524</v>
      </c>
      <c r="D177" s="160" t="s">
        <v>524</v>
      </c>
      <c r="E177" s="161" t="s">
        <v>101</v>
      </c>
      <c r="F177" s="162" t="s">
        <v>362</v>
      </c>
      <c r="G177" s="163" t="s">
        <v>44</v>
      </c>
      <c r="H177" s="161" t="s">
        <v>522</v>
      </c>
      <c r="I177" s="161" t="s">
        <v>523</v>
      </c>
      <c r="J177" s="163" t="s">
        <v>358</v>
      </c>
      <c r="K177" s="164" t="s">
        <v>359</v>
      </c>
      <c r="L177" s="165" t="s">
        <v>359</v>
      </c>
      <c r="M177" s="166">
        <v>20360.586305</v>
      </c>
      <c r="N177" s="167">
        <v>10000</v>
      </c>
      <c r="O177" s="168">
        <v>203605863.05</v>
      </c>
      <c r="P177" s="166">
        <v>203605863.05</v>
      </c>
      <c r="Q177" s="169">
        <v>203552326.01</v>
      </c>
      <c r="R177" s="168">
        <v>0</v>
      </c>
      <c r="S177" s="167">
        <v>0</v>
      </c>
      <c r="T177" s="166">
        <v>319.915808</v>
      </c>
      <c r="U177" s="169" t="s">
        <v>524</v>
      </c>
    </row>
    <row r="178" spans="1:21" ht="15">
      <c r="A178" s="158" t="s">
        <v>494</v>
      </c>
      <c r="B178" s="159" t="s">
        <v>524</v>
      </c>
      <c r="C178" s="159" t="s">
        <v>524</v>
      </c>
      <c r="D178" s="160" t="s">
        <v>524</v>
      </c>
      <c r="E178" s="161" t="s">
        <v>101</v>
      </c>
      <c r="F178" s="162" t="s">
        <v>362</v>
      </c>
      <c r="G178" s="163" t="s">
        <v>44</v>
      </c>
      <c r="H178" s="161" t="s">
        <v>527</v>
      </c>
      <c r="I178" s="161" t="s">
        <v>528</v>
      </c>
      <c r="J178" s="163" t="s">
        <v>368</v>
      </c>
      <c r="K178" s="164" t="s">
        <v>359</v>
      </c>
      <c r="L178" s="165" t="s">
        <v>359</v>
      </c>
      <c r="M178" s="166">
        <v>20360.586281</v>
      </c>
      <c r="N178" s="167">
        <v>9999.123365</v>
      </c>
      <c r="O178" s="168">
        <v>203588014.01</v>
      </c>
      <c r="P178" s="166">
        <v>203588014.01</v>
      </c>
      <c r="Q178" s="169">
        <v>0</v>
      </c>
      <c r="R178" s="168">
        <v>0</v>
      </c>
      <c r="S178" s="167">
        <v>0</v>
      </c>
      <c r="T178" s="166">
        <v>319.971775</v>
      </c>
      <c r="U178" s="169" t="s">
        <v>529</v>
      </c>
    </row>
    <row r="179" spans="1:21" ht="15">
      <c r="A179" s="158" t="s">
        <v>373</v>
      </c>
      <c r="B179" s="159" t="s">
        <v>524</v>
      </c>
      <c r="C179" s="159" t="s">
        <v>524</v>
      </c>
      <c r="D179" s="160" t="s">
        <v>524</v>
      </c>
      <c r="E179" s="161" t="s">
        <v>102</v>
      </c>
      <c r="F179" s="162" t="s">
        <v>362</v>
      </c>
      <c r="G179" s="163" t="s">
        <v>44</v>
      </c>
      <c r="H179" s="161" t="s">
        <v>522</v>
      </c>
      <c r="I179" s="161" t="s">
        <v>523</v>
      </c>
      <c r="J179" s="163" t="s">
        <v>358</v>
      </c>
      <c r="K179" s="164" t="s">
        <v>359</v>
      </c>
      <c r="L179" s="165" t="s">
        <v>359</v>
      </c>
      <c r="M179" s="166">
        <v>41294.872861</v>
      </c>
      <c r="N179" s="167">
        <v>10000</v>
      </c>
      <c r="O179" s="168">
        <v>412948728.61</v>
      </c>
      <c r="P179" s="166">
        <v>412948728.61</v>
      </c>
      <c r="Q179" s="169">
        <v>412840146.01</v>
      </c>
      <c r="R179" s="168">
        <v>0</v>
      </c>
      <c r="S179" s="167">
        <v>0</v>
      </c>
      <c r="T179" s="166">
        <v>319.915808</v>
      </c>
      <c r="U179" s="169" t="s">
        <v>524</v>
      </c>
    </row>
    <row r="180" spans="1:21" ht="15">
      <c r="A180" s="158" t="s">
        <v>370</v>
      </c>
      <c r="B180" s="159" t="s">
        <v>524</v>
      </c>
      <c r="C180" s="159" t="s">
        <v>524</v>
      </c>
      <c r="D180" s="160" t="s">
        <v>524</v>
      </c>
      <c r="E180" s="161" t="s">
        <v>102</v>
      </c>
      <c r="F180" s="162" t="s">
        <v>362</v>
      </c>
      <c r="G180" s="163" t="s">
        <v>44</v>
      </c>
      <c r="H180" s="161" t="s">
        <v>527</v>
      </c>
      <c r="I180" s="161" t="s">
        <v>528</v>
      </c>
      <c r="J180" s="163" t="s">
        <v>368</v>
      </c>
      <c r="K180" s="164" t="s">
        <v>359</v>
      </c>
      <c r="L180" s="165" t="s">
        <v>359</v>
      </c>
      <c r="M180" s="166">
        <v>41294.872855</v>
      </c>
      <c r="N180" s="167">
        <v>9999.123365</v>
      </c>
      <c r="O180" s="168">
        <v>412912528.02</v>
      </c>
      <c r="P180" s="166">
        <v>412912528.02</v>
      </c>
      <c r="Q180" s="169">
        <v>0</v>
      </c>
      <c r="R180" s="168">
        <v>0</v>
      </c>
      <c r="S180" s="167">
        <v>0</v>
      </c>
      <c r="T180" s="166">
        <v>319.971775</v>
      </c>
      <c r="U180" s="169" t="s">
        <v>529</v>
      </c>
    </row>
    <row r="181" spans="1:21" ht="15">
      <c r="A181" s="158" t="s">
        <v>468</v>
      </c>
      <c r="B181" s="159" t="s">
        <v>524</v>
      </c>
      <c r="C181" s="159" t="s">
        <v>524</v>
      </c>
      <c r="D181" s="160" t="s">
        <v>524</v>
      </c>
      <c r="E181" s="161" t="s">
        <v>103</v>
      </c>
      <c r="F181" s="162" t="s">
        <v>362</v>
      </c>
      <c r="G181" s="163" t="s">
        <v>44</v>
      </c>
      <c r="H181" s="161" t="s">
        <v>522</v>
      </c>
      <c r="I181" s="161" t="s">
        <v>523</v>
      </c>
      <c r="J181" s="163" t="s">
        <v>358</v>
      </c>
      <c r="K181" s="164" t="s">
        <v>359</v>
      </c>
      <c r="L181" s="165" t="s">
        <v>359</v>
      </c>
      <c r="M181" s="166">
        <v>13481.568504</v>
      </c>
      <c r="N181" s="167">
        <v>10000</v>
      </c>
      <c r="O181" s="168">
        <v>134815685.04</v>
      </c>
      <c r="P181" s="166">
        <v>134815685.04</v>
      </c>
      <c r="Q181" s="169">
        <v>134780236.01</v>
      </c>
      <c r="R181" s="168">
        <v>0</v>
      </c>
      <c r="S181" s="167">
        <v>0</v>
      </c>
      <c r="T181" s="166">
        <v>319.915687</v>
      </c>
      <c r="U181" s="169" t="s">
        <v>524</v>
      </c>
    </row>
    <row r="182" spans="1:21" ht="15">
      <c r="A182" s="158" t="s">
        <v>469</v>
      </c>
      <c r="B182" s="159" t="s">
        <v>524</v>
      </c>
      <c r="C182" s="159" t="s">
        <v>524</v>
      </c>
      <c r="D182" s="160" t="s">
        <v>524</v>
      </c>
      <c r="E182" s="161" t="s">
        <v>103</v>
      </c>
      <c r="F182" s="162" t="s">
        <v>362</v>
      </c>
      <c r="G182" s="163" t="s">
        <v>44</v>
      </c>
      <c r="H182" s="161" t="s">
        <v>527</v>
      </c>
      <c r="I182" s="161" t="s">
        <v>528</v>
      </c>
      <c r="J182" s="163" t="s">
        <v>368</v>
      </c>
      <c r="K182" s="164" t="s">
        <v>359</v>
      </c>
      <c r="L182" s="165" t="s">
        <v>359</v>
      </c>
      <c r="M182" s="166">
        <v>13481.568542</v>
      </c>
      <c r="N182" s="167">
        <v>9999.123365</v>
      </c>
      <c r="O182" s="168">
        <v>134803867.01</v>
      </c>
      <c r="P182" s="166">
        <v>134803867.01</v>
      </c>
      <c r="Q182" s="169">
        <v>0</v>
      </c>
      <c r="R182" s="168">
        <v>0</v>
      </c>
      <c r="S182" s="167">
        <v>0</v>
      </c>
      <c r="T182" s="166">
        <v>319.971775</v>
      </c>
      <c r="U182" s="169" t="s">
        <v>529</v>
      </c>
    </row>
    <row r="183" spans="1:21" ht="15">
      <c r="A183" s="158" t="s">
        <v>417</v>
      </c>
      <c r="B183" s="159" t="s">
        <v>524</v>
      </c>
      <c r="C183" s="159" t="s">
        <v>524</v>
      </c>
      <c r="D183" s="160" t="s">
        <v>524</v>
      </c>
      <c r="E183" s="161" t="s">
        <v>104</v>
      </c>
      <c r="F183" s="162" t="s">
        <v>362</v>
      </c>
      <c r="G183" s="163" t="s">
        <v>44</v>
      </c>
      <c r="H183" s="161" t="s">
        <v>522</v>
      </c>
      <c r="I183" s="161" t="s">
        <v>523</v>
      </c>
      <c r="J183" s="163" t="s">
        <v>358</v>
      </c>
      <c r="K183" s="164" t="s">
        <v>359</v>
      </c>
      <c r="L183" s="165" t="s">
        <v>359</v>
      </c>
      <c r="M183" s="166">
        <v>41301.924115</v>
      </c>
      <c r="N183" s="167">
        <v>10000</v>
      </c>
      <c r="O183" s="168">
        <v>413019241.15</v>
      </c>
      <c r="P183" s="166">
        <v>413019241.15</v>
      </c>
      <c r="Q183" s="169">
        <v>412910640.01</v>
      </c>
      <c r="R183" s="168">
        <v>0</v>
      </c>
      <c r="S183" s="167">
        <v>0</v>
      </c>
      <c r="T183" s="166">
        <v>319.915808</v>
      </c>
      <c r="U183" s="169" t="s">
        <v>524</v>
      </c>
    </row>
    <row r="184" spans="1:21" ht="15">
      <c r="A184" s="158" t="s">
        <v>422</v>
      </c>
      <c r="B184" s="159" t="s">
        <v>524</v>
      </c>
      <c r="C184" s="159" t="s">
        <v>524</v>
      </c>
      <c r="D184" s="160" t="s">
        <v>524</v>
      </c>
      <c r="E184" s="161" t="s">
        <v>104</v>
      </c>
      <c r="F184" s="162" t="s">
        <v>362</v>
      </c>
      <c r="G184" s="163" t="s">
        <v>44</v>
      </c>
      <c r="H184" s="161" t="s">
        <v>527</v>
      </c>
      <c r="I184" s="161" t="s">
        <v>528</v>
      </c>
      <c r="J184" s="163" t="s">
        <v>368</v>
      </c>
      <c r="K184" s="164" t="s">
        <v>359</v>
      </c>
      <c r="L184" s="165" t="s">
        <v>359</v>
      </c>
      <c r="M184" s="166">
        <v>41301.924073</v>
      </c>
      <c r="N184" s="167">
        <v>9999.123365</v>
      </c>
      <c r="O184" s="168">
        <v>412983034.02</v>
      </c>
      <c r="P184" s="166">
        <v>412983034.02</v>
      </c>
      <c r="Q184" s="169">
        <v>0</v>
      </c>
      <c r="R184" s="168">
        <v>0</v>
      </c>
      <c r="S184" s="167">
        <v>0</v>
      </c>
      <c r="T184" s="166">
        <v>319.971775</v>
      </c>
      <c r="U184" s="169" t="s">
        <v>529</v>
      </c>
    </row>
    <row r="185" spans="1:21" ht="15">
      <c r="A185" s="158" t="s">
        <v>530</v>
      </c>
      <c r="B185" s="159" t="s">
        <v>524</v>
      </c>
      <c r="C185" s="159" t="s">
        <v>524</v>
      </c>
      <c r="D185" s="160" t="s">
        <v>524</v>
      </c>
      <c r="E185" s="161" t="s">
        <v>105</v>
      </c>
      <c r="F185" s="162" t="s">
        <v>362</v>
      </c>
      <c r="G185" s="163" t="s">
        <v>44</v>
      </c>
      <c r="H185" s="161" t="s">
        <v>522</v>
      </c>
      <c r="I185" s="161" t="s">
        <v>523</v>
      </c>
      <c r="J185" s="163" t="s">
        <v>358</v>
      </c>
      <c r="K185" s="164" t="s">
        <v>359</v>
      </c>
      <c r="L185" s="165" t="s">
        <v>359</v>
      </c>
      <c r="M185" s="166">
        <v>20590.4531</v>
      </c>
      <c r="N185" s="167">
        <v>10000</v>
      </c>
      <c r="O185" s="168">
        <v>205904531</v>
      </c>
      <c r="P185" s="166">
        <v>205904531</v>
      </c>
      <c r="Q185" s="169">
        <v>205850389.54</v>
      </c>
      <c r="R185" s="168">
        <v>0</v>
      </c>
      <c r="S185" s="167">
        <v>0</v>
      </c>
      <c r="T185" s="166">
        <v>319.915808</v>
      </c>
      <c r="U185" s="169" t="s">
        <v>524</v>
      </c>
    </row>
    <row r="186" spans="1:21" ht="15">
      <c r="A186" s="158" t="s">
        <v>531</v>
      </c>
      <c r="B186" s="159" t="s">
        <v>524</v>
      </c>
      <c r="C186" s="159" t="s">
        <v>524</v>
      </c>
      <c r="D186" s="160" t="s">
        <v>524</v>
      </c>
      <c r="E186" s="161" t="s">
        <v>105</v>
      </c>
      <c r="F186" s="162" t="s">
        <v>362</v>
      </c>
      <c r="G186" s="163" t="s">
        <v>44</v>
      </c>
      <c r="H186" s="161" t="s">
        <v>527</v>
      </c>
      <c r="I186" s="161" t="s">
        <v>528</v>
      </c>
      <c r="J186" s="163" t="s">
        <v>368</v>
      </c>
      <c r="K186" s="164" t="s">
        <v>359</v>
      </c>
      <c r="L186" s="165" t="s">
        <v>359</v>
      </c>
      <c r="M186" s="166">
        <v>20590.4531</v>
      </c>
      <c r="N186" s="167">
        <v>9999.123365</v>
      </c>
      <c r="O186" s="168">
        <v>205886480.69</v>
      </c>
      <c r="P186" s="166">
        <v>205886480.69</v>
      </c>
      <c r="Q186" s="169">
        <v>0</v>
      </c>
      <c r="R186" s="168">
        <v>0</v>
      </c>
      <c r="S186" s="167">
        <v>0</v>
      </c>
      <c r="T186" s="166">
        <v>319.971775</v>
      </c>
      <c r="U186" s="169" t="s">
        <v>529</v>
      </c>
    </row>
    <row r="187" spans="1:21" ht="15">
      <c r="A187" s="158" t="s">
        <v>470</v>
      </c>
      <c r="B187" s="159" t="s">
        <v>529</v>
      </c>
      <c r="C187" s="159" t="s">
        <v>529</v>
      </c>
      <c r="D187" s="160" t="s">
        <v>529</v>
      </c>
      <c r="E187" s="161" t="s">
        <v>99</v>
      </c>
      <c r="F187" s="162" t="s">
        <v>362</v>
      </c>
      <c r="G187" s="163" t="s">
        <v>44</v>
      </c>
      <c r="H187" s="161" t="s">
        <v>527</v>
      </c>
      <c r="I187" s="161" t="s">
        <v>528</v>
      </c>
      <c r="J187" s="163" t="s">
        <v>358</v>
      </c>
      <c r="K187" s="164" t="s">
        <v>359</v>
      </c>
      <c r="L187" s="165" t="s">
        <v>359</v>
      </c>
      <c r="M187" s="166">
        <v>64214.140139</v>
      </c>
      <c r="N187" s="167">
        <v>10000</v>
      </c>
      <c r="O187" s="168">
        <v>642141401.39</v>
      </c>
      <c r="P187" s="166">
        <v>642141401.39</v>
      </c>
      <c r="Q187" s="169">
        <v>642085109.03</v>
      </c>
      <c r="R187" s="168">
        <v>0</v>
      </c>
      <c r="S187" s="167">
        <v>0</v>
      </c>
      <c r="T187" s="166">
        <v>319.971775</v>
      </c>
      <c r="U187" s="169" t="s">
        <v>529</v>
      </c>
    </row>
    <row r="188" spans="1:21" ht="15">
      <c r="A188" s="158" t="s">
        <v>483</v>
      </c>
      <c r="B188" s="159" t="s">
        <v>529</v>
      </c>
      <c r="C188" s="159" t="s">
        <v>529</v>
      </c>
      <c r="D188" s="160" t="s">
        <v>529</v>
      </c>
      <c r="E188" s="161" t="s">
        <v>99</v>
      </c>
      <c r="F188" s="162" t="s">
        <v>362</v>
      </c>
      <c r="G188" s="163" t="s">
        <v>44</v>
      </c>
      <c r="H188" s="161" t="s">
        <v>532</v>
      </c>
      <c r="I188" s="161" t="s">
        <v>533</v>
      </c>
      <c r="J188" s="163" t="s">
        <v>368</v>
      </c>
      <c r="K188" s="164" t="s">
        <v>359</v>
      </c>
      <c r="L188" s="165" t="s">
        <v>359</v>
      </c>
      <c r="M188" s="166">
        <v>56999.999999</v>
      </c>
      <c r="N188" s="167">
        <v>9999.120625</v>
      </c>
      <c r="O188" s="168">
        <v>569949875.63</v>
      </c>
      <c r="P188" s="166">
        <v>569949875.63</v>
      </c>
      <c r="Q188" s="169">
        <v>0</v>
      </c>
      <c r="R188" s="168">
        <v>0</v>
      </c>
      <c r="S188" s="167">
        <v>0</v>
      </c>
      <c r="T188" s="166">
        <v>320.971875</v>
      </c>
      <c r="U188" s="169" t="s">
        <v>534</v>
      </c>
    </row>
    <row r="189" spans="1:21" ht="15">
      <c r="A189" s="158" t="s">
        <v>471</v>
      </c>
      <c r="B189" s="159" t="s">
        <v>529</v>
      </c>
      <c r="C189" s="159" t="s">
        <v>529</v>
      </c>
      <c r="D189" s="160" t="s">
        <v>529</v>
      </c>
      <c r="E189" s="161" t="s">
        <v>99</v>
      </c>
      <c r="F189" s="162" t="s">
        <v>362</v>
      </c>
      <c r="G189" s="163" t="s">
        <v>44</v>
      </c>
      <c r="H189" s="161" t="s">
        <v>301</v>
      </c>
      <c r="I189" s="161" t="s">
        <v>300</v>
      </c>
      <c r="J189" s="163" t="s">
        <v>368</v>
      </c>
      <c r="K189" s="164" t="s">
        <v>359</v>
      </c>
      <c r="L189" s="165" t="s">
        <v>359</v>
      </c>
      <c r="M189" s="166">
        <v>7210.098992</v>
      </c>
      <c r="N189" s="167">
        <v>9998.175675</v>
      </c>
      <c r="O189" s="168">
        <v>72087836.36</v>
      </c>
      <c r="P189" s="166">
        <v>72087836.36</v>
      </c>
      <c r="Q189" s="169">
        <v>0</v>
      </c>
      <c r="R189" s="168">
        <v>0</v>
      </c>
      <c r="S189" s="167">
        <v>0</v>
      </c>
      <c r="T189" s="166">
        <v>332.93913</v>
      </c>
      <c r="U189" s="169" t="s">
        <v>535</v>
      </c>
    </row>
    <row r="190" spans="1:21" ht="15">
      <c r="A190" s="158" t="s">
        <v>484</v>
      </c>
      <c r="B190" s="159" t="s">
        <v>529</v>
      </c>
      <c r="C190" s="159" t="s">
        <v>529</v>
      </c>
      <c r="D190" s="160" t="s">
        <v>529</v>
      </c>
      <c r="E190" s="161" t="s">
        <v>100</v>
      </c>
      <c r="F190" s="162" t="s">
        <v>362</v>
      </c>
      <c r="G190" s="163" t="s">
        <v>44</v>
      </c>
      <c r="H190" s="161" t="s">
        <v>527</v>
      </c>
      <c r="I190" s="161" t="s">
        <v>528</v>
      </c>
      <c r="J190" s="163" t="s">
        <v>358</v>
      </c>
      <c r="K190" s="164" t="s">
        <v>359</v>
      </c>
      <c r="L190" s="165" t="s">
        <v>359</v>
      </c>
      <c r="M190" s="166">
        <v>55756.455008</v>
      </c>
      <c r="N190" s="167">
        <v>10000</v>
      </c>
      <c r="O190" s="168">
        <v>557564550.08</v>
      </c>
      <c r="P190" s="166">
        <v>557564550.08</v>
      </c>
      <c r="Q190" s="169">
        <v>557515672.03</v>
      </c>
      <c r="R190" s="168">
        <v>0</v>
      </c>
      <c r="S190" s="167">
        <v>0</v>
      </c>
      <c r="T190" s="166">
        <v>319.971775</v>
      </c>
      <c r="U190" s="169" t="s">
        <v>529</v>
      </c>
    </row>
    <row r="191" spans="1:21" ht="15">
      <c r="A191" s="158" t="s">
        <v>505</v>
      </c>
      <c r="B191" s="159" t="s">
        <v>529</v>
      </c>
      <c r="C191" s="159" t="s">
        <v>529</v>
      </c>
      <c r="D191" s="160" t="s">
        <v>529</v>
      </c>
      <c r="E191" s="161" t="s">
        <v>100</v>
      </c>
      <c r="F191" s="162" t="s">
        <v>362</v>
      </c>
      <c r="G191" s="163" t="s">
        <v>44</v>
      </c>
      <c r="H191" s="161" t="s">
        <v>301</v>
      </c>
      <c r="I191" s="161" t="s">
        <v>300</v>
      </c>
      <c r="J191" s="163" t="s">
        <v>368</v>
      </c>
      <c r="K191" s="164" t="s">
        <v>359</v>
      </c>
      <c r="L191" s="165" t="s">
        <v>359</v>
      </c>
      <c r="M191" s="166">
        <v>55757.6237</v>
      </c>
      <c r="N191" s="167">
        <v>9998.175675</v>
      </c>
      <c r="O191" s="168">
        <v>557474516.98</v>
      </c>
      <c r="P191" s="166">
        <v>557474516.98</v>
      </c>
      <c r="Q191" s="169">
        <v>0</v>
      </c>
      <c r="R191" s="168">
        <v>0</v>
      </c>
      <c r="S191" s="167">
        <v>0</v>
      </c>
      <c r="T191" s="166">
        <v>332.939313</v>
      </c>
      <c r="U191" s="169" t="s">
        <v>535</v>
      </c>
    </row>
    <row r="192" spans="1:21" ht="15">
      <c r="A192" s="158" t="s">
        <v>495</v>
      </c>
      <c r="B192" s="159" t="s">
        <v>529</v>
      </c>
      <c r="C192" s="159" t="s">
        <v>529</v>
      </c>
      <c r="D192" s="160" t="s">
        <v>529</v>
      </c>
      <c r="E192" s="161" t="s">
        <v>101</v>
      </c>
      <c r="F192" s="162" t="s">
        <v>362</v>
      </c>
      <c r="G192" s="163" t="s">
        <v>44</v>
      </c>
      <c r="H192" s="161" t="s">
        <v>527</v>
      </c>
      <c r="I192" s="161" t="s">
        <v>528</v>
      </c>
      <c r="J192" s="163" t="s">
        <v>358</v>
      </c>
      <c r="K192" s="164" t="s">
        <v>359</v>
      </c>
      <c r="L192" s="165" t="s">
        <v>359</v>
      </c>
      <c r="M192" s="166">
        <v>20360.586281</v>
      </c>
      <c r="N192" s="167">
        <v>10000</v>
      </c>
      <c r="O192" s="168">
        <v>203605862.81</v>
      </c>
      <c r="P192" s="166">
        <v>203605862.81</v>
      </c>
      <c r="Q192" s="169">
        <v>203588014.01</v>
      </c>
      <c r="R192" s="168">
        <v>0</v>
      </c>
      <c r="S192" s="167">
        <v>0</v>
      </c>
      <c r="T192" s="166">
        <v>319.971775</v>
      </c>
      <c r="U192" s="169" t="s">
        <v>529</v>
      </c>
    </row>
    <row r="193" spans="1:21" ht="15">
      <c r="A193" s="158" t="s">
        <v>510</v>
      </c>
      <c r="B193" s="159" t="s">
        <v>529</v>
      </c>
      <c r="C193" s="159" t="s">
        <v>529</v>
      </c>
      <c r="D193" s="160" t="s">
        <v>529</v>
      </c>
      <c r="E193" s="161" t="s">
        <v>101</v>
      </c>
      <c r="F193" s="162" t="s">
        <v>362</v>
      </c>
      <c r="G193" s="163" t="s">
        <v>44</v>
      </c>
      <c r="H193" s="161" t="s">
        <v>301</v>
      </c>
      <c r="I193" s="161" t="s">
        <v>300</v>
      </c>
      <c r="J193" s="163" t="s">
        <v>368</v>
      </c>
      <c r="K193" s="164" t="s">
        <v>359</v>
      </c>
      <c r="L193" s="165" t="s">
        <v>359</v>
      </c>
      <c r="M193" s="166">
        <v>20361.013109</v>
      </c>
      <c r="N193" s="167">
        <v>9998.175675</v>
      </c>
      <c r="O193" s="168">
        <v>203572985.99</v>
      </c>
      <c r="P193" s="166">
        <v>203572985.99</v>
      </c>
      <c r="Q193" s="169">
        <v>0</v>
      </c>
      <c r="R193" s="168">
        <v>0</v>
      </c>
      <c r="S193" s="167">
        <v>0</v>
      </c>
      <c r="T193" s="166">
        <v>332.939313</v>
      </c>
      <c r="U193" s="169" t="s">
        <v>535</v>
      </c>
    </row>
    <row r="194" spans="1:21" ht="15">
      <c r="A194" s="158" t="s">
        <v>400</v>
      </c>
      <c r="B194" s="159" t="s">
        <v>529</v>
      </c>
      <c r="C194" s="159" t="s">
        <v>529</v>
      </c>
      <c r="D194" s="160" t="s">
        <v>529</v>
      </c>
      <c r="E194" s="161" t="s">
        <v>102</v>
      </c>
      <c r="F194" s="162" t="s">
        <v>362</v>
      </c>
      <c r="G194" s="163" t="s">
        <v>44</v>
      </c>
      <c r="H194" s="161" t="s">
        <v>527</v>
      </c>
      <c r="I194" s="161" t="s">
        <v>528</v>
      </c>
      <c r="J194" s="163" t="s">
        <v>358</v>
      </c>
      <c r="K194" s="164" t="s">
        <v>359</v>
      </c>
      <c r="L194" s="165" t="s">
        <v>359</v>
      </c>
      <c r="M194" s="166">
        <v>41294.872855</v>
      </c>
      <c r="N194" s="167">
        <v>10000</v>
      </c>
      <c r="O194" s="168">
        <v>412948728.55</v>
      </c>
      <c r="P194" s="166">
        <v>412948728.55</v>
      </c>
      <c r="Q194" s="169">
        <v>412912528.02</v>
      </c>
      <c r="R194" s="168">
        <v>0</v>
      </c>
      <c r="S194" s="167">
        <v>0</v>
      </c>
      <c r="T194" s="166">
        <v>319.971775</v>
      </c>
      <c r="U194" s="169" t="s">
        <v>529</v>
      </c>
    </row>
    <row r="195" spans="1:21" ht="15">
      <c r="A195" s="158" t="s">
        <v>399</v>
      </c>
      <c r="B195" s="159" t="s">
        <v>529</v>
      </c>
      <c r="C195" s="159" t="s">
        <v>529</v>
      </c>
      <c r="D195" s="160" t="s">
        <v>529</v>
      </c>
      <c r="E195" s="161" t="s">
        <v>102</v>
      </c>
      <c r="F195" s="162" t="s">
        <v>362</v>
      </c>
      <c r="G195" s="163" t="s">
        <v>44</v>
      </c>
      <c r="H195" s="161" t="s">
        <v>301</v>
      </c>
      <c r="I195" s="161" t="s">
        <v>300</v>
      </c>
      <c r="J195" s="163" t="s">
        <v>368</v>
      </c>
      <c r="K195" s="164" t="s">
        <v>359</v>
      </c>
      <c r="L195" s="165" t="s">
        <v>359</v>
      </c>
      <c r="M195" s="166">
        <v>41295.738483</v>
      </c>
      <c r="N195" s="167">
        <v>9998.175675</v>
      </c>
      <c r="O195" s="168">
        <v>412882047.98</v>
      </c>
      <c r="P195" s="166">
        <v>412882047.98</v>
      </c>
      <c r="Q195" s="169">
        <v>0</v>
      </c>
      <c r="R195" s="168">
        <v>0</v>
      </c>
      <c r="S195" s="167">
        <v>0</v>
      </c>
      <c r="T195" s="166">
        <v>332.939313</v>
      </c>
      <c r="U195" s="169" t="s">
        <v>535</v>
      </c>
    </row>
    <row r="196" spans="1:21" ht="15">
      <c r="A196" s="158" t="s">
        <v>481</v>
      </c>
      <c r="B196" s="159" t="s">
        <v>529</v>
      </c>
      <c r="C196" s="159" t="s">
        <v>529</v>
      </c>
      <c r="D196" s="160" t="s">
        <v>529</v>
      </c>
      <c r="E196" s="161" t="s">
        <v>103</v>
      </c>
      <c r="F196" s="162" t="s">
        <v>362</v>
      </c>
      <c r="G196" s="163" t="s">
        <v>44</v>
      </c>
      <c r="H196" s="161" t="s">
        <v>527</v>
      </c>
      <c r="I196" s="161" t="s">
        <v>528</v>
      </c>
      <c r="J196" s="163" t="s">
        <v>358</v>
      </c>
      <c r="K196" s="164" t="s">
        <v>359</v>
      </c>
      <c r="L196" s="165" t="s">
        <v>359</v>
      </c>
      <c r="M196" s="166">
        <v>13481.568542</v>
      </c>
      <c r="N196" s="167">
        <v>10000</v>
      </c>
      <c r="O196" s="168">
        <v>134815685.42</v>
      </c>
      <c r="P196" s="166">
        <v>134815685.42</v>
      </c>
      <c r="Q196" s="169">
        <v>134803867.01</v>
      </c>
      <c r="R196" s="168">
        <v>0</v>
      </c>
      <c r="S196" s="167">
        <v>0</v>
      </c>
      <c r="T196" s="166">
        <v>319.971775</v>
      </c>
      <c r="U196" s="169" t="s">
        <v>529</v>
      </c>
    </row>
    <row r="197" spans="1:21" ht="15">
      <c r="A197" s="158" t="s">
        <v>482</v>
      </c>
      <c r="B197" s="159" t="s">
        <v>529</v>
      </c>
      <c r="C197" s="159" t="s">
        <v>529</v>
      </c>
      <c r="D197" s="160" t="s">
        <v>529</v>
      </c>
      <c r="E197" s="161" t="s">
        <v>103</v>
      </c>
      <c r="F197" s="162" t="s">
        <v>362</v>
      </c>
      <c r="G197" s="163" t="s">
        <v>44</v>
      </c>
      <c r="H197" s="161" t="s">
        <v>301</v>
      </c>
      <c r="I197" s="161" t="s">
        <v>300</v>
      </c>
      <c r="J197" s="163" t="s">
        <v>368</v>
      </c>
      <c r="K197" s="164" t="s">
        <v>359</v>
      </c>
      <c r="L197" s="165" t="s">
        <v>359</v>
      </c>
      <c r="M197" s="166">
        <v>13481.851127</v>
      </c>
      <c r="N197" s="167">
        <v>9998.175675</v>
      </c>
      <c r="O197" s="168">
        <v>134793915.99</v>
      </c>
      <c r="P197" s="166">
        <v>134793915.99</v>
      </c>
      <c r="Q197" s="169">
        <v>0</v>
      </c>
      <c r="R197" s="168">
        <v>0</v>
      </c>
      <c r="S197" s="167">
        <v>0</v>
      </c>
      <c r="T197" s="166">
        <v>332.939313</v>
      </c>
      <c r="U197" s="169" t="s">
        <v>535</v>
      </c>
    </row>
    <row r="198" spans="1:21" ht="15">
      <c r="A198" s="158" t="s">
        <v>414</v>
      </c>
      <c r="B198" s="159" t="s">
        <v>529</v>
      </c>
      <c r="C198" s="159" t="s">
        <v>529</v>
      </c>
      <c r="D198" s="160" t="s">
        <v>529</v>
      </c>
      <c r="E198" s="161" t="s">
        <v>104</v>
      </c>
      <c r="F198" s="162" t="s">
        <v>362</v>
      </c>
      <c r="G198" s="163" t="s">
        <v>44</v>
      </c>
      <c r="H198" s="161" t="s">
        <v>527</v>
      </c>
      <c r="I198" s="161" t="s">
        <v>528</v>
      </c>
      <c r="J198" s="163" t="s">
        <v>358</v>
      </c>
      <c r="K198" s="164" t="s">
        <v>359</v>
      </c>
      <c r="L198" s="165" t="s">
        <v>359</v>
      </c>
      <c r="M198" s="166">
        <v>41301.924073</v>
      </c>
      <c r="N198" s="167">
        <v>10000</v>
      </c>
      <c r="O198" s="168">
        <v>413019240.73</v>
      </c>
      <c r="P198" s="166">
        <v>413019240.73</v>
      </c>
      <c r="Q198" s="169">
        <v>412983034.02</v>
      </c>
      <c r="R198" s="168">
        <v>0</v>
      </c>
      <c r="S198" s="167">
        <v>0</v>
      </c>
      <c r="T198" s="166">
        <v>319.971775</v>
      </c>
      <c r="U198" s="169" t="s">
        <v>529</v>
      </c>
    </row>
    <row r="199" spans="1:21" ht="15">
      <c r="A199" s="158" t="s">
        <v>418</v>
      </c>
      <c r="B199" s="159" t="s">
        <v>529</v>
      </c>
      <c r="C199" s="159" t="s">
        <v>529</v>
      </c>
      <c r="D199" s="160" t="s">
        <v>529</v>
      </c>
      <c r="E199" s="161" t="s">
        <v>104</v>
      </c>
      <c r="F199" s="162" t="s">
        <v>362</v>
      </c>
      <c r="G199" s="163" t="s">
        <v>44</v>
      </c>
      <c r="H199" s="161" t="s">
        <v>301</v>
      </c>
      <c r="I199" s="161" t="s">
        <v>300</v>
      </c>
      <c r="J199" s="163" t="s">
        <v>368</v>
      </c>
      <c r="K199" s="164" t="s">
        <v>359</v>
      </c>
      <c r="L199" s="165" t="s">
        <v>359</v>
      </c>
      <c r="M199" s="166">
        <v>41302.789869</v>
      </c>
      <c r="N199" s="167">
        <v>9998.175675</v>
      </c>
      <c r="O199" s="168">
        <v>412952548.99</v>
      </c>
      <c r="P199" s="166">
        <v>412952548.99</v>
      </c>
      <c r="Q199" s="169">
        <v>0</v>
      </c>
      <c r="R199" s="168">
        <v>0</v>
      </c>
      <c r="S199" s="167">
        <v>0</v>
      </c>
      <c r="T199" s="166">
        <v>332.939313</v>
      </c>
      <c r="U199" s="169" t="s">
        <v>535</v>
      </c>
    </row>
    <row r="200" spans="1:21" ht="15">
      <c r="A200" s="158" t="s">
        <v>536</v>
      </c>
      <c r="B200" s="159" t="s">
        <v>529</v>
      </c>
      <c r="C200" s="159" t="s">
        <v>529</v>
      </c>
      <c r="D200" s="160" t="s">
        <v>529</v>
      </c>
      <c r="E200" s="161" t="s">
        <v>105</v>
      </c>
      <c r="F200" s="162" t="s">
        <v>362</v>
      </c>
      <c r="G200" s="163" t="s">
        <v>44</v>
      </c>
      <c r="H200" s="161" t="s">
        <v>527</v>
      </c>
      <c r="I200" s="161" t="s">
        <v>528</v>
      </c>
      <c r="J200" s="163" t="s">
        <v>358</v>
      </c>
      <c r="K200" s="164" t="s">
        <v>359</v>
      </c>
      <c r="L200" s="165" t="s">
        <v>359</v>
      </c>
      <c r="M200" s="166">
        <v>20590.4531</v>
      </c>
      <c r="N200" s="167">
        <v>10000</v>
      </c>
      <c r="O200" s="168">
        <v>205904531</v>
      </c>
      <c r="P200" s="166">
        <v>205904531</v>
      </c>
      <c r="Q200" s="169">
        <v>205886480.69</v>
      </c>
      <c r="R200" s="168">
        <v>0</v>
      </c>
      <c r="S200" s="167">
        <v>0</v>
      </c>
      <c r="T200" s="166">
        <v>319.971775</v>
      </c>
      <c r="U200" s="169" t="s">
        <v>529</v>
      </c>
    </row>
    <row r="201" spans="1:21" ht="15">
      <c r="A201" s="158" t="s">
        <v>537</v>
      </c>
      <c r="B201" s="159" t="s">
        <v>529</v>
      </c>
      <c r="C201" s="159" t="s">
        <v>529</v>
      </c>
      <c r="D201" s="160" t="s">
        <v>529</v>
      </c>
      <c r="E201" s="161" t="s">
        <v>105</v>
      </c>
      <c r="F201" s="162" t="s">
        <v>362</v>
      </c>
      <c r="G201" s="163" t="s">
        <v>44</v>
      </c>
      <c r="H201" s="161" t="s">
        <v>301</v>
      </c>
      <c r="I201" s="161" t="s">
        <v>300</v>
      </c>
      <c r="J201" s="163" t="s">
        <v>368</v>
      </c>
      <c r="K201" s="164" t="s">
        <v>359</v>
      </c>
      <c r="L201" s="165" t="s">
        <v>359</v>
      </c>
      <c r="M201" s="166">
        <v>20590.884715</v>
      </c>
      <c r="N201" s="167">
        <v>9998.175675</v>
      </c>
      <c r="O201" s="168">
        <v>205871282.69</v>
      </c>
      <c r="P201" s="166">
        <v>205871282.69</v>
      </c>
      <c r="Q201" s="169">
        <v>0</v>
      </c>
      <c r="R201" s="168">
        <v>0</v>
      </c>
      <c r="S201" s="167">
        <v>0</v>
      </c>
      <c r="T201" s="166">
        <v>332.939313</v>
      </c>
      <c r="U201" s="169" t="s">
        <v>535</v>
      </c>
    </row>
    <row r="202" spans="1:21" ht="15">
      <c r="A202" s="158" t="s">
        <v>484</v>
      </c>
      <c r="B202" s="159" t="s">
        <v>534</v>
      </c>
      <c r="C202" s="159" t="s">
        <v>534</v>
      </c>
      <c r="D202" s="160" t="s">
        <v>534</v>
      </c>
      <c r="E202" s="161" t="s">
        <v>99</v>
      </c>
      <c r="F202" s="162" t="s">
        <v>362</v>
      </c>
      <c r="G202" s="163" t="s">
        <v>44</v>
      </c>
      <c r="H202" s="161" t="s">
        <v>532</v>
      </c>
      <c r="I202" s="161" t="s">
        <v>533</v>
      </c>
      <c r="J202" s="163" t="s">
        <v>358</v>
      </c>
      <c r="K202" s="164" t="s">
        <v>359</v>
      </c>
      <c r="L202" s="165" t="s">
        <v>359</v>
      </c>
      <c r="M202" s="166">
        <v>56999.999999</v>
      </c>
      <c r="N202" s="167">
        <v>10000</v>
      </c>
      <c r="O202" s="168">
        <v>569999999.99</v>
      </c>
      <c r="P202" s="166">
        <v>569999999.99</v>
      </c>
      <c r="Q202" s="169">
        <v>569949875.63</v>
      </c>
      <c r="R202" s="168">
        <v>0</v>
      </c>
      <c r="S202" s="167">
        <v>0</v>
      </c>
      <c r="T202" s="166">
        <v>320.971875</v>
      </c>
      <c r="U202" s="169" t="s">
        <v>534</v>
      </c>
    </row>
    <row r="203" spans="1:21" ht="15">
      <c r="A203" s="158" t="s">
        <v>505</v>
      </c>
      <c r="B203" s="159" t="s">
        <v>534</v>
      </c>
      <c r="C203" s="159" t="s">
        <v>534</v>
      </c>
      <c r="D203" s="160" t="s">
        <v>534</v>
      </c>
      <c r="E203" s="161" t="s">
        <v>99</v>
      </c>
      <c r="F203" s="162" t="s">
        <v>362</v>
      </c>
      <c r="G203" s="163" t="s">
        <v>44</v>
      </c>
      <c r="H203" s="161" t="s">
        <v>301</v>
      </c>
      <c r="I203" s="161" t="s">
        <v>300</v>
      </c>
      <c r="J203" s="163" t="s">
        <v>368</v>
      </c>
      <c r="K203" s="164" t="s">
        <v>359</v>
      </c>
      <c r="L203" s="165" t="s">
        <v>359</v>
      </c>
      <c r="M203" s="166">
        <v>56999.999999</v>
      </c>
      <c r="N203" s="167">
        <v>9999.117886</v>
      </c>
      <c r="O203" s="168">
        <v>569949719.5</v>
      </c>
      <c r="P203" s="166">
        <v>569949719.5</v>
      </c>
      <c r="Q203" s="169">
        <v>0</v>
      </c>
      <c r="R203" s="168">
        <v>0</v>
      </c>
      <c r="S203" s="167">
        <v>0</v>
      </c>
      <c r="T203" s="166">
        <v>323.203143763993</v>
      </c>
      <c r="U203" s="169" t="s">
        <v>535</v>
      </c>
    </row>
    <row r="204" spans="1:21" ht="15">
      <c r="A204" s="158" t="s">
        <v>514</v>
      </c>
      <c r="B204" s="159" t="s">
        <v>535</v>
      </c>
      <c r="C204" s="159" t="s">
        <v>535</v>
      </c>
      <c r="D204" s="160" t="s">
        <v>535</v>
      </c>
      <c r="E204" s="161" t="s">
        <v>99</v>
      </c>
      <c r="F204" s="162" t="s">
        <v>354</v>
      </c>
      <c r="G204" s="163" t="s">
        <v>355</v>
      </c>
      <c r="H204" s="161" t="s">
        <v>538</v>
      </c>
      <c r="I204" s="161" t="s">
        <v>539</v>
      </c>
      <c r="J204" s="163" t="s">
        <v>368</v>
      </c>
      <c r="K204" s="164" t="s">
        <v>359</v>
      </c>
      <c r="L204" s="165" t="s">
        <v>359</v>
      </c>
      <c r="M204" s="166">
        <v>0</v>
      </c>
      <c r="N204" s="167">
        <v>0</v>
      </c>
      <c r="O204" s="168">
        <v>15270.09</v>
      </c>
      <c r="P204" s="166">
        <v>15270.09</v>
      </c>
      <c r="Q204" s="169">
        <v>0</v>
      </c>
      <c r="R204" s="168">
        <v>0</v>
      </c>
      <c r="S204" s="167">
        <v>11.75</v>
      </c>
      <c r="T204" s="166">
        <v>0</v>
      </c>
      <c r="U204" s="169" t="s">
        <v>540</v>
      </c>
    </row>
    <row r="205" spans="1:21" ht="15">
      <c r="A205" s="158" t="s">
        <v>515</v>
      </c>
      <c r="B205" s="159" t="s">
        <v>535</v>
      </c>
      <c r="C205" s="159" t="s">
        <v>535</v>
      </c>
      <c r="D205" s="160" t="s">
        <v>535</v>
      </c>
      <c r="E205" s="161" t="s">
        <v>99</v>
      </c>
      <c r="F205" s="162" t="s">
        <v>354</v>
      </c>
      <c r="G205" s="163" t="s">
        <v>355</v>
      </c>
      <c r="H205" s="161" t="s">
        <v>541</v>
      </c>
      <c r="I205" s="161" t="s">
        <v>539</v>
      </c>
      <c r="J205" s="163" t="s">
        <v>368</v>
      </c>
      <c r="K205" s="164" t="s">
        <v>359</v>
      </c>
      <c r="L205" s="165" t="s">
        <v>359</v>
      </c>
      <c r="M205" s="166">
        <v>0</v>
      </c>
      <c r="N205" s="167">
        <v>0</v>
      </c>
      <c r="O205" s="168">
        <v>23268.01</v>
      </c>
      <c r="P205" s="166">
        <v>23268.01</v>
      </c>
      <c r="Q205" s="169">
        <v>0</v>
      </c>
      <c r="R205" s="168">
        <v>0</v>
      </c>
      <c r="S205" s="167">
        <v>11.75</v>
      </c>
      <c r="T205" s="166">
        <v>0</v>
      </c>
      <c r="U205" s="169" t="s">
        <v>540</v>
      </c>
    </row>
    <row r="206" spans="1:21" ht="15">
      <c r="A206" s="158" t="s">
        <v>506</v>
      </c>
      <c r="B206" s="159" t="s">
        <v>535</v>
      </c>
      <c r="C206" s="159" t="s">
        <v>535</v>
      </c>
      <c r="D206" s="160" t="s">
        <v>535</v>
      </c>
      <c r="E206" s="161" t="s">
        <v>99</v>
      </c>
      <c r="F206" s="162" t="s">
        <v>362</v>
      </c>
      <c r="G206" s="163" t="s">
        <v>44</v>
      </c>
      <c r="H206" s="161" t="s">
        <v>301</v>
      </c>
      <c r="I206" s="161" t="s">
        <v>300</v>
      </c>
      <c r="J206" s="163" t="s">
        <v>358</v>
      </c>
      <c r="K206" s="164" t="s">
        <v>359</v>
      </c>
      <c r="L206" s="165" t="s">
        <v>359</v>
      </c>
      <c r="M206" s="166">
        <v>64210.098991</v>
      </c>
      <c r="N206" s="167">
        <v>10000</v>
      </c>
      <c r="O206" s="168">
        <v>642100989.91</v>
      </c>
      <c r="P206" s="166">
        <v>642100989.91</v>
      </c>
      <c r="Q206" s="169">
        <v>642037555.86</v>
      </c>
      <c r="R206" s="168">
        <v>0</v>
      </c>
      <c r="S206" s="167">
        <v>0</v>
      </c>
      <c r="T206" s="166">
        <v>323.203143763993</v>
      </c>
      <c r="U206" s="169" t="s">
        <v>535</v>
      </c>
    </row>
    <row r="207" spans="1:21" ht="15">
      <c r="A207" s="158" t="s">
        <v>520</v>
      </c>
      <c r="B207" s="159" t="s">
        <v>535</v>
      </c>
      <c r="C207" s="159" t="s">
        <v>535</v>
      </c>
      <c r="D207" s="160" t="s">
        <v>535</v>
      </c>
      <c r="E207" s="161" t="s">
        <v>99</v>
      </c>
      <c r="F207" s="162" t="s">
        <v>362</v>
      </c>
      <c r="G207" s="163" t="s">
        <v>44</v>
      </c>
      <c r="H207" s="161" t="s">
        <v>307</v>
      </c>
      <c r="I207" s="161" t="s">
        <v>306</v>
      </c>
      <c r="J207" s="163" t="s">
        <v>368</v>
      </c>
      <c r="K207" s="164" t="s">
        <v>359</v>
      </c>
      <c r="L207" s="165" t="s">
        <v>359</v>
      </c>
      <c r="M207" s="166">
        <v>64213.871505</v>
      </c>
      <c r="N207" s="167">
        <v>9999.120625</v>
      </c>
      <c r="O207" s="168">
        <v>642082246.99</v>
      </c>
      <c r="P207" s="166">
        <v>642082246.99</v>
      </c>
      <c r="Q207" s="169">
        <v>0</v>
      </c>
      <c r="R207" s="168">
        <v>0</v>
      </c>
      <c r="S207" s="167">
        <v>0</v>
      </c>
      <c r="T207" s="166">
        <v>320.971875</v>
      </c>
      <c r="U207" s="169" t="s">
        <v>542</v>
      </c>
    </row>
    <row r="208" spans="1:21" ht="15">
      <c r="A208" s="158" t="s">
        <v>506</v>
      </c>
      <c r="B208" s="159" t="s">
        <v>535</v>
      </c>
      <c r="C208" s="159" t="s">
        <v>535</v>
      </c>
      <c r="D208" s="160" t="s">
        <v>535</v>
      </c>
      <c r="E208" s="161" t="s">
        <v>100</v>
      </c>
      <c r="F208" s="162" t="s">
        <v>362</v>
      </c>
      <c r="G208" s="163" t="s">
        <v>44</v>
      </c>
      <c r="H208" s="161" t="s">
        <v>301</v>
      </c>
      <c r="I208" s="161" t="s">
        <v>300</v>
      </c>
      <c r="J208" s="163" t="s">
        <v>358</v>
      </c>
      <c r="K208" s="164" t="s">
        <v>359</v>
      </c>
      <c r="L208" s="165" t="s">
        <v>359</v>
      </c>
      <c r="M208" s="166">
        <v>55757.6237</v>
      </c>
      <c r="N208" s="167">
        <v>10000</v>
      </c>
      <c r="O208" s="168">
        <v>557576237</v>
      </c>
      <c r="P208" s="166">
        <v>557576237</v>
      </c>
      <c r="Q208" s="169">
        <v>557474516.98</v>
      </c>
      <c r="R208" s="168">
        <v>0</v>
      </c>
      <c r="S208" s="167">
        <v>0</v>
      </c>
      <c r="T208" s="166">
        <v>332.939313</v>
      </c>
      <c r="U208" s="169" t="s">
        <v>535</v>
      </c>
    </row>
    <row r="209" spans="1:21" ht="15">
      <c r="A209" s="158" t="s">
        <v>514</v>
      </c>
      <c r="B209" s="159" t="s">
        <v>535</v>
      </c>
      <c r="C209" s="159" t="s">
        <v>535</v>
      </c>
      <c r="D209" s="160" t="s">
        <v>535</v>
      </c>
      <c r="E209" s="161" t="s">
        <v>100</v>
      </c>
      <c r="F209" s="162" t="s">
        <v>362</v>
      </c>
      <c r="G209" s="163" t="s">
        <v>44</v>
      </c>
      <c r="H209" s="161" t="s">
        <v>307</v>
      </c>
      <c r="I209" s="161" t="s">
        <v>306</v>
      </c>
      <c r="J209" s="163" t="s">
        <v>368</v>
      </c>
      <c r="K209" s="164" t="s">
        <v>359</v>
      </c>
      <c r="L209" s="165" t="s">
        <v>359</v>
      </c>
      <c r="M209" s="166">
        <v>55756.532688</v>
      </c>
      <c r="N209" s="167">
        <v>9999.120625</v>
      </c>
      <c r="O209" s="168">
        <v>557516295.99</v>
      </c>
      <c r="P209" s="166">
        <v>557516295.99</v>
      </c>
      <c r="Q209" s="169">
        <v>0</v>
      </c>
      <c r="R209" s="168">
        <v>0</v>
      </c>
      <c r="S209" s="167">
        <v>0</v>
      </c>
      <c r="T209" s="166">
        <v>320.971875</v>
      </c>
      <c r="U209" s="169" t="s">
        <v>542</v>
      </c>
    </row>
    <row r="210" spans="1:21" ht="15">
      <c r="A210" s="158" t="s">
        <v>511</v>
      </c>
      <c r="B210" s="159" t="s">
        <v>535</v>
      </c>
      <c r="C210" s="159" t="s">
        <v>535</v>
      </c>
      <c r="D210" s="160" t="s">
        <v>535</v>
      </c>
      <c r="E210" s="161" t="s">
        <v>101</v>
      </c>
      <c r="F210" s="162" t="s">
        <v>362</v>
      </c>
      <c r="G210" s="163" t="s">
        <v>44</v>
      </c>
      <c r="H210" s="161" t="s">
        <v>301</v>
      </c>
      <c r="I210" s="161" t="s">
        <v>300</v>
      </c>
      <c r="J210" s="163" t="s">
        <v>358</v>
      </c>
      <c r="K210" s="164" t="s">
        <v>359</v>
      </c>
      <c r="L210" s="165" t="s">
        <v>359</v>
      </c>
      <c r="M210" s="166">
        <v>20361.013109</v>
      </c>
      <c r="N210" s="167">
        <v>10000</v>
      </c>
      <c r="O210" s="168">
        <v>203610131.09</v>
      </c>
      <c r="P210" s="166">
        <v>203610131.09</v>
      </c>
      <c r="Q210" s="169">
        <v>203572985.99</v>
      </c>
      <c r="R210" s="168">
        <v>0</v>
      </c>
      <c r="S210" s="167">
        <v>0</v>
      </c>
      <c r="T210" s="166">
        <v>332.939313</v>
      </c>
      <c r="U210" s="169" t="s">
        <v>535</v>
      </c>
    </row>
    <row r="211" spans="1:21" ht="15">
      <c r="A211" s="158" t="s">
        <v>519</v>
      </c>
      <c r="B211" s="159" t="s">
        <v>535</v>
      </c>
      <c r="C211" s="159" t="s">
        <v>535</v>
      </c>
      <c r="D211" s="160" t="s">
        <v>535</v>
      </c>
      <c r="E211" s="161" t="s">
        <v>101</v>
      </c>
      <c r="F211" s="162" t="s">
        <v>362</v>
      </c>
      <c r="G211" s="163" t="s">
        <v>44</v>
      </c>
      <c r="H211" s="161" t="s">
        <v>307</v>
      </c>
      <c r="I211" s="161" t="s">
        <v>306</v>
      </c>
      <c r="J211" s="163" t="s">
        <v>368</v>
      </c>
      <c r="K211" s="164" t="s">
        <v>359</v>
      </c>
      <c r="L211" s="165" t="s">
        <v>359</v>
      </c>
      <c r="M211" s="166">
        <v>20360.61466</v>
      </c>
      <c r="N211" s="167">
        <v>9999.120625</v>
      </c>
      <c r="O211" s="168">
        <v>203588241.99</v>
      </c>
      <c r="P211" s="166">
        <v>203588241.99</v>
      </c>
      <c r="Q211" s="169">
        <v>0</v>
      </c>
      <c r="R211" s="168">
        <v>0</v>
      </c>
      <c r="S211" s="167">
        <v>0</v>
      </c>
      <c r="T211" s="166">
        <v>320.971875</v>
      </c>
      <c r="U211" s="169" t="s">
        <v>542</v>
      </c>
    </row>
    <row r="212" spans="1:21" ht="15">
      <c r="A212" s="158" t="s">
        <v>401</v>
      </c>
      <c r="B212" s="159" t="s">
        <v>535</v>
      </c>
      <c r="C212" s="159" t="s">
        <v>535</v>
      </c>
      <c r="D212" s="160" t="s">
        <v>535</v>
      </c>
      <c r="E212" s="161" t="s">
        <v>102</v>
      </c>
      <c r="F212" s="162" t="s">
        <v>362</v>
      </c>
      <c r="G212" s="163" t="s">
        <v>44</v>
      </c>
      <c r="H212" s="161" t="s">
        <v>301</v>
      </c>
      <c r="I212" s="161" t="s">
        <v>300</v>
      </c>
      <c r="J212" s="163" t="s">
        <v>358</v>
      </c>
      <c r="K212" s="164" t="s">
        <v>359</v>
      </c>
      <c r="L212" s="165" t="s">
        <v>359</v>
      </c>
      <c r="M212" s="166">
        <v>41295.738483</v>
      </c>
      <c r="N212" s="167">
        <v>10000</v>
      </c>
      <c r="O212" s="168">
        <v>412957384.83</v>
      </c>
      <c r="P212" s="166">
        <v>412957384.83</v>
      </c>
      <c r="Q212" s="169">
        <v>412882047.98</v>
      </c>
      <c r="R212" s="168">
        <v>0</v>
      </c>
      <c r="S212" s="167">
        <v>0</v>
      </c>
      <c r="T212" s="166">
        <v>332.939313</v>
      </c>
      <c r="U212" s="169" t="s">
        <v>535</v>
      </c>
    </row>
    <row r="213" spans="1:21" ht="15">
      <c r="A213" s="158" t="s">
        <v>393</v>
      </c>
      <c r="B213" s="159" t="s">
        <v>535</v>
      </c>
      <c r="C213" s="159" t="s">
        <v>535</v>
      </c>
      <c r="D213" s="160" t="s">
        <v>535</v>
      </c>
      <c r="E213" s="161" t="s">
        <v>102</v>
      </c>
      <c r="F213" s="162" t="s">
        <v>362</v>
      </c>
      <c r="G213" s="163" t="s">
        <v>44</v>
      </c>
      <c r="H213" s="161" t="s">
        <v>307</v>
      </c>
      <c r="I213" s="161" t="s">
        <v>306</v>
      </c>
      <c r="J213" s="163" t="s">
        <v>368</v>
      </c>
      <c r="K213" s="164" t="s">
        <v>359</v>
      </c>
      <c r="L213" s="165" t="s">
        <v>359</v>
      </c>
      <c r="M213" s="166">
        <v>41294.930371</v>
      </c>
      <c r="N213" s="167">
        <v>9999.120625</v>
      </c>
      <c r="O213" s="168">
        <v>412912989.99</v>
      </c>
      <c r="P213" s="166">
        <v>412912989.99</v>
      </c>
      <c r="Q213" s="169">
        <v>0</v>
      </c>
      <c r="R213" s="168">
        <v>0</v>
      </c>
      <c r="S213" s="167">
        <v>0</v>
      </c>
      <c r="T213" s="166">
        <v>320.971875</v>
      </c>
      <c r="U213" s="169" t="s">
        <v>542</v>
      </c>
    </row>
    <row r="214" spans="1:21" ht="15">
      <c r="A214" s="158" t="s">
        <v>503</v>
      </c>
      <c r="B214" s="159" t="s">
        <v>535</v>
      </c>
      <c r="C214" s="159" t="s">
        <v>535</v>
      </c>
      <c r="D214" s="160" t="s">
        <v>535</v>
      </c>
      <c r="E214" s="161" t="s">
        <v>103</v>
      </c>
      <c r="F214" s="162" t="s">
        <v>362</v>
      </c>
      <c r="G214" s="163" t="s">
        <v>44</v>
      </c>
      <c r="H214" s="161" t="s">
        <v>301</v>
      </c>
      <c r="I214" s="161" t="s">
        <v>300</v>
      </c>
      <c r="J214" s="163" t="s">
        <v>358</v>
      </c>
      <c r="K214" s="164" t="s">
        <v>359</v>
      </c>
      <c r="L214" s="165" t="s">
        <v>359</v>
      </c>
      <c r="M214" s="166">
        <v>13481.851127</v>
      </c>
      <c r="N214" s="167">
        <v>10000</v>
      </c>
      <c r="O214" s="168">
        <v>134818511.27</v>
      </c>
      <c r="P214" s="166">
        <v>134818511.27</v>
      </c>
      <c r="Q214" s="169">
        <v>134793915.99</v>
      </c>
      <c r="R214" s="168">
        <v>0</v>
      </c>
      <c r="S214" s="167">
        <v>0</v>
      </c>
      <c r="T214" s="166">
        <v>332.939313</v>
      </c>
      <c r="U214" s="169" t="s">
        <v>535</v>
      </c>
    </row>
    <row r="215" spans="1:21" ht="15">
      <c r="A215" s="158" t="s">
        <v>504</v>
      </c>
      <c r="B215" s="159" t="s">
        <v>535</v>
      </c>
      <c r="C215" s="159" t="s">
        <v>535</v>
      </c>
      <c r="D215" s="160" t="s">
        <v>535</v>
      </c>
      <c r="E215" s="161" t="s">
        <v>103</v>
      </c>
      <c r="F215" s="162" t="s">
        <v>362</v>
      </c>
      <c r="G215" s="163" t="s">
        <v>44</v>
      </c>
      <c r="H215" s="161" t="s">
        <v>307</v>
      </c>
      <c r="I215" s="161" t="s">
        <v>306</v>
      </c>
      <c r="J215" s="163" t="s">
        <v>368</v>
      </c>
      <c r="K215" s="164" t="s">
        <v>359</v>
      </c>
      <c r="L215" s="165" t="s">
        <v>359</v>
      </c>
      <c r="M215" s="166">
        <v>13481.587336</v>
      </c>
      <c r="N215" s="167">
        <v>9999.120625</v>
      </c>
      <c r="O215" s="168">
        <v>134804018</v>
      </c>
      <c r="P215" s="166">
        <v>134804018</v>
      </c>
      <c r="Q215" s="169">
        <v>0</v>
      </c>
      <c r="R215" s="168">
        <v>0</v>
      </c>
      <c r="S215" s="167">
        <v>0</v>
      </c>
      <c r="T215" s="166">
        <v>320.97151</v>
      </c>
      <c r="U215" s="169" t="s">
        <v>542</v>
      </c>
    </row>
    <row r="216" spans="1:21" ht="15">
      <c r="A216" s="158" t="s">
        <v>379</v>
      </c>
      <c r="B216" s="159" t="s">
        <v>535</v>
      </c>
      <c r="C216" s="159" t="s">
        <v>535</v>
      </c>
      <c r="D216" s="160" t="s">
        <v>535</v>
      </c>
      <c r="E216" s="161" t="s">
        <v>104</v>
      </c>
      <c r="F216" s="162" t="s">
        <v>354</v>
      </c>
      <c r="G216" s="163" t="s">
        <v>355</v>
      </c>
      <c r="H216" s="161" t="s">
        <v>543</v>
      </c>
      <c r="I216" s="161" t="s">
        <v>544</v>
      </c>
      <c r="J216" s="163" t="s">
        <v>358</v>
      </c>
      <c r="K216" s="164" t="s">
        <v>359</v>
      </c>
      <c r="L216" s="165" t="s">
        <v>359</v>
      </c>
      <c r="M216" s="166">
        <v>0</v>
      </c>
      <c r="N216" s="167">
        <v>0</v>
      </c>
      <c r="O216" s="168">
        <v>2537788.31</v>
      </c>
      <c r="P216" s="166">
        <v>2537788.31</v>
      </c>
      <c r="Q216" s="169">
        <v>2537788.31</v>
      </c>
      <c r="R216" s="168">
        <v>0</v>
      </c>
      <c r="S216" s="167">
        <v>11.05</v>
      </c>
      <c r="T216" s="166">
        <v>0</v>
      </c>
      <c r="U216" s="169" t="s">
        <v>545</v>
      </c>
    </row>
    <row r="217" spans="1:21" ht="15">
      <c r="A217" s="158" t="s">
        <v>383</v>
      </c>
      <c r="B217" s="159" t="s">
        <v>535</v>
      </c>
      <c r="C217" s="159" t="s">
        <v>535</v>
      </c>
      <c r="D217" s="160" t="s">
        <v>535</v>
      </c>
      <c r="E217" s="161" t="s">
        <v>104</v>
      </c>
      <c r="F217" s="162" t="s">
        <v>354</v>
      </c>
      <c r="G217" s="163" t="s">
        <v>355</v>
      </c>
      <c r="H217" s="161" t="s">
        <v>546</v>
      </c>
      <c r="I217" s="161" t="s">
        <v>547</v>
      </c>
      <c r="J217" s="163" t="s">
        <v>368</v>
      </c>
      <c r="K217" s="164" t="s">
        <v>359</v>
      </c>
      <c r="L217" s="165" t="s">
        <v>359</v>
      </c>
      <c r="M217" s="166">
        <v>0</v>
      </c>
      <c r="N217" s="167">
        <v>0</v>
      </c>
      <c r="O217" s="168">
        <v>2537788.31</v>
      </c>
      <c r="P217" s="166">
        <v>2537788.31</v>
      </c>
      <c r="Q217" s="169">
        <v>0</v>
      </c>
      <c r="R217" s="168">
        <v>0</v>
      </c>
      <c r="S217" s="167">
        <v>11.05</v>
      </c>
      <c r="T217" s="166">
        <v>0</v>
      </c>
      <c r="U217" s="169" t="s">
        <v>548</v>
      </c>
    </row>
    <row r="218" spans="1:21" ht="15">
      <c r="A218" s="158" t="s">
        <v>382</v>
      </c>
      <c r="B218" s="159" t="s">
        <v>535</v>
      </c>
      <c r="C218" s="159" t="s">
        <v>535</v>
      </c>
      <c r="D218" s="160" t="s">
        <v>535</v>
      </c>
      <c r="E218" s="161" t="s">
        <v>104</v>
      </c>
      <c r="F218" s="162" t="s">
        <v>362</v>
      </c>
      <c r="G218" s="163" t="s">
        <v>44</v>
      </c>
      <c r="H218" s="161" t="s">
        <v>301</v>
      </c>
      <c r="I218" s="161" t="s">
        <v>300</v>
      </c>
      <c r="J218" s="163" t="s">
        <v>358</v>
      </c>
      <c r="K218" s="164" t="s">
        <v>359</v>
      </c>
      <c r="L218" s="165" t="s">
        <v>359</v>
      </c>
      <c r="M218" s="166">
        <v>41302.789869</v>
      </c>
      <c r="N218" s="167">
        <v>10000</v>
      </c>
      <c r="O218" s="168">
        <v>413027898.69</v>
      </c>
      <c r="P218" s="166">
        <v>413027898.69</v>
      </c>
      <c r="Q218" s="169">
        <v>412952548.99</v>
      </c>
      <c r="R218" s="168">
        <v>0</v>
      </c>
      <c r="S218" s="167">
        <v>0</v>
      </c>
      <c r="T218" s="166">
        <v>332.939313</v>
      </c>
      <c r="U218" s="169" t="s">
        <v>535</v>
      </c>
    </row>
    <row r="219" spans="1:21" ht="15">
      <c r="A219" s="158" t="s">
        <v>430</v>
      </c>
      <c r="B219" s="159" t="s">
        <v>535</v>
      </c>
      <c r="C219" s="159" t="s">
        <v>535</v>
      </c>
      <c r="D219" s="160" t="s">
        <v>535</v>
      </c>
      <c r="E219" s="161" t="s">
        <v>104</v>
      </c>
      <c r="F219" s="162" t="s">
        <v>362</v>
      </c>
      <c r="G219" s="163" t="s">
        <v>44</v>
      </c>
      <c r="H219" s="161" t="s">
        <v>307</v>
      </c>
      <c r="I219" s="161" t="s">
        <v>306</v>
      </c>
      <c r="J219" s="163" t="s">
        <v>368</v>
      </c>
      <c r="K219" s="164" t="s">
        <v>359</v>
      </c>
      <c r="L219" s="165" t="s">
        <v>359</v>
      </c>
      <c r="M219" s="166">
        <v>41301.981591</v>
      </c>
      <c r="N219" s="167">
        <v>9999.120625</v>
      </c>
      <c r="O219" s="168">
        <v>412983495.99</v>
      </c>
      <c r="P219" s="166">
        <v>412983495.99</v>
      </c>
      <c r="Q219" s="169">
        <v>0</v>
      </c>
      <c r="R219" s="168">
        <v>0</v>
      </c>
      <c r="S219" s="167">
        <v>0</v>
      </c>
      <c r="T219" s="166">
        <v>320.971875</v>
      </c>
      <c r="U219" s="169" t="s">
        <v>542</v>
      </c>
    </row>
    <row r="220" spans="1:21" ht="15">
      <c r="A220" s="158" t="s">
        <v>549</v>
      </c>
      <c r="B220" s="159" t="s">
        <v>535</v>
      </c>
      <c r="C220" s="159" t="s">
        <v>535</v>
      </c>
      <c r="D220" s="160" t="s">
        <v>535</v>
      </c>
      <c r="E220" s="161" t="s">
        <v>105</v>
      </c>
      <c r="F220" s="162" t="s">
        <v>362</v>
      </c>
      <c r="G220" s="163" t="s">
        <v>44</v>
      </c>
      <c r="H220" s="161" t="s">
        <v>301</v>
      </c>
      <c r="I220" s="161" t="s">
        <v>300</v>
      </c>
      <c r="J220" s="163" t="s">
        <v>358</v>
      </c>
      <c r="K220" s="164" t="s">
        <v>359</v>
      </c>
      <c r="L220" s="165" t="s">
        <v>359</v>
      </c>
      <c r="M220" s="166">
        <v>20590.884715</v>
      </c>
      <c r="N220" s="167">
        <v>10000</v>
      </c>
      <c r="O220" s="168">
        <v>205908847.15</v>
      </c>
      <c r="P220" s="166">
        <v>205908847.15</v>
      </c>
      <c r="Q220" s="169">
        <v>205871282.69</v>
      </c>
      <c r="R220" s="168">
        <v>0</v>
      </c>
      <c r="S220" s="167">
        <v>0</v>
      </c>
      <c r="T220" s="166">
        <v>332.939313</v>
      </c>
      <c r="U220" s="169" t="s">
        <v>535</v>
      </c>
    </row>
    <row r="221" spans="1:21" ht="15">
      <c r="A221" s="158" t="s">
        <v>550</v>
      </c>
      <c r="B221" s="159" t="s">
        <v>535</v>
      </c>
      <c r="C221" s="159" t="s">
        <v>535</v>
      </c>
      <c r="D221" s="160" t="s">
        <v>535</v>
      </c>
      <c r="E221" s="161" t="s">
        <v>105</v>
      </c>
      <c r="F221" s="162" t="s">
        <v>362</v>
      </c>
      <c r="G221" s="163" t="s">
        <v>44</v>
      </c>
      <c r="H221" s="161" t="s">
        <v>307</v>
      </c>
      <c r="I221" s="161" t="s">
        <v>306</v>
      </c>
      <c r="J221" s="163" t="s">
        <v>368</v>
      </c>
      <c r="K221" s="164" t="s">
        <v>359</v>
      </c>
      <c r="L221" s="165" t="s">
        <v>359</v>
      </c>
      <c r="M221" s="166">
        <v>20590.481844</v>
      </c>
      <c r="N221" s="167">
        <v>9999.120625</v>
      </c>
      <c r="O221" s="168">
        <v>205886711.7</v>
      </c>
      <c r="P221" s="166">
        <v>205886711.7</v>
      </c>
      <c r="Q221" s="169">
        <v>0</v>
      </c>
      <c r="R221" s="168">
        <v>0</v>
      </c>
      <c r="S221" s="167">
        <v>0</v>
      </c>
      <c r="T221" s="166">
        <v>320.97151</v>
      </c>
      <c r="U221" s="169" t="s">
        <v>542</v>
      </c>
    </row>
    <row r="222" spans="1:21" ht="15">
      <c r="A222" s="158" t="s">
        <v>521</v>
      </c>
      <c r="B222" s="159" t="s">
        <v>542</v>
      </c>
      <c r="C222" s="159" t="s">
        <v>542</v>
      </c>
      <c r="D222" s="160" t="s">
        <v>542</v>
      </c>
      <c r="E222" s="161" t="s">
        <v>99</v>
      </c>
      <c r="F222" s="162" t="s">
        <v>362</v>
      </c>
      <c r="G222" s="163" t="s">
        <v>44</v>
      </c>
      <c r="H222" s="161" t="s">
        <v>307</v>
      </c>
      <c r="I222" s="161" t="s">
        <v>306</v>
      </c>
      <c r="J222" s="163" t="s">
        <v>358</v>
      </c>
      <c r="K222" s="164" t="s">
        <v>359</v>
      </c>
      <c r="L222" s="165" t="s">
        <v>359</v>
      </c>
      <c r="M222" s="166">
        <v>64213.871505</v>
      </c>
      <c r="N222" s="167">
        <v>10000</v>
      </c>
      <c r="O222" s="168">
        <v>642138715.05</v>
      </c>
      <c r="P222" s="166">
        <v>642138715.05</v>
      </c>
      <c r="Q222" s="169">
        <v>642082246.99</v>
      </c>
      <c r="R222" s="168">
        <v>0</v>
      </c>
      <c r="S222" s="167">
        <v>0</v>
      </c>
      <c r="T222" s="166">
        <v>320.971875</v>
      </c>
      <c r="U222" s="169" t="s">
        <v>542</v>
      </c>
    </row>
    <row r="223" spans="1:21" ht="15">
      <c r="A223" s="158" t="s">
        <v>525</v>
      </c>
      <c r="B223" s="159" t="s">
        <v>542</v>
      </c>
      <c r="C223" s="159" t="s">
        <v>542</v>
      </c>
      <c r="D223" s="160" t="s">
        <v>542</v>
      </c>
      <c r="E223" s="161" t="s">
        <v>99</v>
      </c>
      <c r="F223" s="162" t="s">
        <v>362</v>
      </c>
      <c r="G223" s="163" t="s">
        <v>44</v>
      </c>
      <c r="H223" s="161" t="s">
        <v>309</v>
      </c>
      <c r="I223" s="161" t="s">
        <v>308</v>
      </c>
      <c r="J223" s="163" t="s">
        <v>368</v>
      </c>
      <c r="K223" s="164" t="s">
        <v>359</v>
      </c>
      <c r="L223" s="165" t="s">
        <v>359</v>
      </c>
      <c r="M223" s="166">
        <v>64213.871537</v>
      </c>
      <c r="N223" s="167">
        <v>9997.36234</v>
      </c>
      <c r="O223" s="168">
        <v>641969341.02</v>
      </c>
      <c r="P223" s="166">
        <v>641969341.02</v>
      </c>
      <c r="Q223" s="169">
        <v>0</v>
      </c>
      <c r="R223" s="168">
        <v>0</v>
      </c>
      <c r="S223" s="167">
        <v>0</v>
      </c>
      <c r="T223" s="166">
        <v>320.9153</v>
      </c>
      <c r="U223" s="169" t="s">
        <v>551</v>
      </c>
    </row>
    <row r="224" spans="1:21" ht="15">
      <c r="A224" s="158" t="s">
        <v>515</v>
      </c>
      <c r="B224" s="159" t="s">
        <v>542</v>
      </c>
      <c r="C224" s="159" t="s">
        <v>542</v>
      </c>
      <c r="D224" s="160" t="s">
        <v>542</v>
      </c>
      <c r="E224" s="161" t="s">
        <v>100</v>
      </c>
      <c r="F224" s="162" t="s">
        <v>362</v>
      </c>
      <c r="G224" s="163" t="s">
        <v>44</v>
      </c>
      <c r="H224" s="161" t="s">
        <v>307</v>
      </c>
      <c r="I224" s="161" t="s">
        <v>306</v>
      </c>
      <c r="J224" s="163" t="s">
        <v>358</v>
      </c>
      <c r="K224" s="164" t="s">
        <v>359</v>
      </c>
      <c r="L224" s="165" t="s">
        <v>359</v>
      </c>
      <c r="M224" s="166">
        <v>55756.532688</v>
      </c>
      <c r="N224" s="167">
        <v>10000</v>
      </c>
      <c r="O224" s="168">
        <v>557565326.88</v>
      </c>
      <c r="P224" s="166">
        <v>557565326.88</v>
      </c>
      <c r="Q224" s="169">
        <v>557516295.99</v>
      </c>
      <c r="R224" s="168">
        <v>0</v>
      </c>
      <c r="S224" s="167">
        <v>0</v>
      </c>
      <c r="T224" s="166">
        <v>320.971875</v>
      </c>
      <c r="U224" s="169" t="s">
        <v>542</v>
      </c>
    </row>
    <row r="225" spans="1:21" ht="15">
      <c r="A225" s="158" t="s">
        <v>520</v>
      </c>
      <c r="B225" s="159" t="s">
        <v>542</v>
      </c>
      <c r="C225" s="159" t="s">
        <v>542</v>
      </c>
      <c r="D225" s="160" t="s">
        <v>542</v>
      </c>
      <c r="E225" s="161" t="s">
        <v>100</v>
      </c>
      <c r="F225" s="162" t="s">
        <v>362</v>
      </c>
      <c r="G225" s="163" t="s">
        <v>44</v>
      </c>
      <c r="H225" s="161" t="s">
        <v>309</v>
      </c>
      <c r="I225" s="161" t="s">
        <v>308</v>
      </c>
      <c r="J225" s="163" t="s">
        <v>368</v>
      </c>
      <c r="K225" s="164" t="s">
        <v>359</v>
      </c>
      <c r="L225" s="165" t="s">
        <v>359</v>
      </c>
      <c r="M225" s="166">
        <v>55756.532679</v>
      </c>
      <c r="N225" s="167">
        <v>9997.36234</v>
      </c>
      <c r="O225" s="168">
        <v>557418260.01</v>
      </c>
      <c r="P225" s="166">
        <v>557418260.01</v>
      </c>
      <c r="Q225" s="169">
        <v>0</v>
      </c>
      <c r="R225" s="168">
        <v>0</v>
      </c>
      <c r="S225" s="167">
        <v>0</v>
      </c>
      <c r="T225" s="166">
        <v>320.9153</v>
      </c>
      <c r="U225" s="169" t="s">
        <v>551</v>
      </c>
    </row>
    <row r="226" spans="1:21" ht="15">
      <c r="A226" s="158" t="s">
        <v>361</v>
      </c>
      <c r="B226" s="159" t="s">
        <v>542</v>
      </c>
      <c r="C226" s="159" t="s">
        <v>542</v>
      </c>
      <c r="D226" s="160" t="s">
        <v>542</v>
      </c>
      <c r="E226" s="161" t="s">
        <v>101</v>
      </c>
      <c r="F226" s="162" t="s">
        <v>362</v>
      </c>
      <c r="G226" s="163" t="s">
        <v>44</v>
      </c>
      <c r="H226" s="161" t="s">
        <v>307</v>
      </c>
      <c r="I226" s="161" t="s">
        <v>306</v>
      </c>
      <c r="J226" s="163" t="s">
        <v>358</v>
      </c>
      <c r="K226" s="164" t="s">
        <v>359</v>
      </c>
      <c r="L226" s="165" t="s">
        <v>359</v>
      </c>
      <c r="M226" s="166">
        <v>20360.61466</v>
      </c>
      <c r="N226" s="167">
        <v>10000</v>
      </c>
      <c r="O226" s="168">
        <v>203606146.6</v>
      </c>
      <c r="P226" s="166">
        <v>203606146.6</v>
      </c>
      <c r="Q226" s="169">
        <v>203588241.99</v>
      </c>
      <c r="R226" s="168">
        <v>0</v>
      </c>
      <c r="S226" s="167">
        <v>0</v>
      </c>
      <c r="T226" s="166">
        <v>320.971875</v>
      </c>
      <c r="U226" s="169" t="s">
        <v>542</v>
      </c>
    </row>
    <row r="227" spans="1:21" ht="15">
      <c r="A227" s="158" t="s">
        <v>352</v>
      </c>
      <c r="B227" s="159" t="s">
        <v>542</v>
      </c>
      <c r="C227" s="159" t="s">
        <v>542</v>
      </c>
      <c r="D227" s="160" t="s">
        <v>542</v>
      </c>
      <c r="E227" s="161" t="s">
        <v>101</v>
      </c>
      <c r="F227" s="162" t="s">
        <v>362</v>
      </c>
      <c r="G227" s="163" t="s">
        <v>44</v>
      </c>
      <c r="H227" s="161" t="s">
        <v>309</v>
      </c>
      <c r="I227" s="161" t="s">
        <v>308</v>
      </c>
      <c r="J227" s="163" t="s">
        <v>368</v>
      </c>
      <c r="K227" s="164" t="s">
        <v>359</v>
      </c>
      <c r="L227" s="165" t="s">
        <v>359</v>
      </c>
      <c r="M227" s="166">
        <v>20360.614738</v>
      </c>
      <c r="N227" s="167">
        <v>9997.36234</v>
      </c>
      <c r="O227" s="168">
        <v>203552443</v>
      </c>
      <c r="P227" s="166">
        <v>203552443</v>
      </c>
      <c r="Q227" s="169">
        <v>0</v>
      </c>
      <c r="R227" s="168">
        <v>0</v>
      </c>
      <c r="S227" s="167">
        <v>0</v>
      </c>
      <c r="T227" s="166">
        <v>320.9153</v>
      </c>
      <c r="U227" s="169" t="s">
        <v>551</v>
      </c>
    </row>
    <row r="228" spans="1:21" ht="15">
      <c r="A228" s="158" t="s">
        <v>396</v>
      </c>
      <c r="B228" s="159" t="s">
        <v>542</v>
      </c>
      <c r="C228" s="159" t="s">
        <v>542</v>
      </c>
      <c r="D228" s="160" t="s">
        <v>542</v>
      </c>
      <c r="E228" s="161" t="s">
        <v>102</v>
      </c>
      <c r="F228" s="162" t="s">
        <v>362</v>
      </c>
      <c r="G228" s="163" t="s">
        <v>44</v>
      </c>
      <c r="H228" s="161" t="s">
        <v>307</v>
      </c>
      <c r="I228" s="161" t="s">
        <v>306</v>
      </c>
      <c r="J228" s="163" t="s">
        <v>358</v>
      </c>
      <c r="K228" s="164" t="s">
        <v>359</v>
      </c>
      <c r="L228" s="165" t="s">
        <v>359</v>
      </c>
      <c r="M228" s="166">
        <v>41294.930371</v>
      </c>
      <c r="N228" s="167">
        <v>10000</v>
      </c>
      <c r="O228" s="168">
        <v>412949303.71</v>
      </c>
      <c r="P228" s="166">
        <v>412949303.71</v>
      </c>
      <c r="Q228" s="169">
        <v>412912989.99</v>
      </c>
      <c r="R228" s="168">
        <v>0</v>
      </c>
      <c r="S228" s="167">
        <v>0</v>
      </c>
      <c r="T228" s="166">
        <v>320.971875</v>
      </c>
      <c r="U228" s="169" t="s">
        <v>542</v>
      </c>
    </row>
    <row r="229" spans="1:21" ht="15">
      <c r="A229" s="158" t="s">
        <v>411</v>
      </c>
      <c r="B229" s="159" t="s">
        <v>542</v>
      </c>
      <c r="C229" s="159" t="s">
        <v>542</v>
      </c>
      <c r="D229" s="160" t="s">
        <v>542</v>
      </c>
      <c r="E229" s="161" t="s">
        <v>102</v>
      </c>
      <c r="F229" s="162" t="s">
        <v>362</v>
      </c>
      <c r="G229" s="163" t="s">
        <v>44</v>
      </c>
      <c r="H229" s="161" t="s">
        <v>309</v>
      </c>
      <c r="I229" s="161" t="s">
        <v>308</v>
      </c>
      <c r="J229" s="163" t="s">
        <v>368</v>
      </c>
      <c r="K229" s="164" t="s">
        <v>359</v>
      </c>
      <c r="L229" s="165" t="s">
        <v>359</v>
      </c>
      <c r="M229" s="166">
        <v>41294.930399</v>
      </c>
      <c r="N229" s="167">
        <v>9997.36234</v>
      </c>
      <c r="O229" s="168">
        <v>412840382.01</v>
      </c>
      <c r="P229" s="166">
        <v>412840382.01</v>
      </c>
      <c r="Q229" s="169">
        <v>0</v>
      </c>
      <c r="R229" s="168">
        <v>0</v>
      </c>
      <c r="S229" s="167">
        <v>0</v>
      </c>
      <c r="T229" s="166">
        <v>320.9153</v>
      </c>
      <c r="U229" s="169" t="s">
        <v>551</v>
      </c>
    </row>
    <row r="230" spans="1:21" ht="15">
      <c r="A230" s="158" t="s">
        <v>502</v>
      </c>
      <c r="B230" s="159" t="s">
        <v>542</v>
      </c>
      <c r="C230" s="159" t="s">
        <v>542</v>
      </c>
      <c r="D230" s="160" t="s">
        <v>542</v>
      </c>
      <c r="E230" s="161" t="s">
        <v>103</v>
      </c>
      <c r="F230" s="162" t="s">
        <v>362</v>
      </c>
      <c r="G230" s="163" t="s">
        <v>44</v>
      </c>
      <c r="H230" s="161" t="s">
        <v>307</v>
      </c>
      <c r="I230" s="161" t="s">
        <v>306</v>
      </c>
      <c r="J230" s="163" t="s">
        <v>358</v>
      </c>
      <c r="K230" s="164" t="s">
        <v>359</v>
      </c>
      <c r="L230" s="165" t="s">
        <v>359</v>
      </c>
      <c r="M230" s="166">
        <v>13481.587336</v>
      </c>
      <c r="N230" s="167">
        <v>10000</v>
      </c>
      <c r="O230" s="168">
        <v>134815873.36</v>
      </c>
      <c r="P230" s="166">
        <v>134815873.36</v>
      </c>
      <c r="Q230" s="169">
        <v>134804018</v>
      </c>
      <c r="R230" s="168">
        <v>0</v>
      </c>
      <c r="S230" s="167">
        <v>0</v>
      </c>
      <c r="T230" s="166">
        <v>320.97151</v>
      </c>
      <c r="U230" s="169" t="s">
        <v>542</v>
      </c>
    </row>
    <row r="231" spans="1:21" ht="15">
      <c r="A231" s="158" t="s">
        <v>512</v>
      </c>
      <c r="B231" s="159" t="s">
        <v>542</v>
      </c>
      <c r="C231" s="159" t="s">
        <v>542</v>
      </c>
      <c r="D231" s="160" t="s">
        <v>542</v>
      </c>
      <c r="E231" s="161" t="s">
        <v>103</v>
      </c>
      <c r="F231" s="162" t="s">
        <v>362</v>
      </c>
      <c r="G231" s="163" t="s">
        <v>44</v>
      </c>
      <c r="H231" s="161" t="s">
        <v>309</v>
      </c>
      <c r="I231" s="161" t="s">
        <v>308</v>
      </c>
      <c r="J231" s="163" t="s">
        <v>368</v>
      </c>
      <c r="K231" s="164" t="s">
        <v>359</v>
      </c>
      <c r="L231" s="165" t="s">
        <v>359</v>
      </c>
      <c r="M231" s="166">
        <v>13481.587284</v>
      </c>
      <c r="N231" s="167">
        <v>9997.36234</v>
      </c>
      <c r="O231" s="168">
        <v>134780313.01</v>
      </c>
      <c r="P231" s="166">
        <v>134780313.01</v>
      </c>
      <c r="Q231" s="169">
        <v>0</v>
      </c>
      <c r="R231" s="168">
        <v>0</v>
      </c>
      <c r="S231" s="167">
        <v>0</v>
      </c>
      <c r="T231" s="166">
        <v>320.915178</v>
      </c>
      <c r="U231" s="169" t="s">
        <v>551</v>
      </c>
    </row>
    <row r="232" spans="1:21" ht="15">
      <c r="A232" s="158" t="s">
        <v>429</v>
      </c>
      <c r="B232" s="159" t="s">
        <v>542</v>
      </c>
      <c r="C232" s="159" t="s">
        <v>542</v>
      </c>
      <c r="D232" s="160" t="s">
        <v>542</v>
      </c>
      <c r="E232" s="161" t="s">
        <v>104</v>
      </c>
      <c r="F232" s="162" t="s">
        <v>362</v>
      </c>
      <c r="G232" s="163" t="s">
        <v>44</v>
      </c>
      <c r="H232" s="161" t="s">
        <v>307</v>
      </c>
      <c r="I232" s="161" t="s">
        <v>306</v>
      </c>
      <c r="J232" s="163" t="s">
        <v>358</v>
      </c>
      <c r="K232" s="164" t="s">
        <v>359</v>
      </c>
      <c r="L232" s="165" t="s">
        <v>359</v>
      </c>
      <c r="M232" s="166">
        <v>41301.981591</v>
      </c>
      <c r="N232" s="167">
        <v>10000</v>
      </c>
      <c r="O232" s="168">
        <v>413019815.91</v>
      </c>
      <c r="P232" s="166">
        <v>413019815.91</v>
      </c>
      <c r="Q232" s="169">
        <v>412983495.99</v>
      </c>
      <c r="R232" s="168">
        <v>0</v>
      </c>
      <c r="S232" s="167">
        <v>0</v>
      </c>
      <c r="T232" s="166">
        <v>320.971875</v>
      </c>
      <c r="U232" s="169" t="s">
        <v>542</v>
      </c>
    </row>
    <row r="233" spans="1:21" ht="15">
      <c r="A233" s="158" t="s">
        <v>431</v>
      </c>
      <c r="B233" s="159" t="s">
        <v>542</v>
      </c>
      <c r="C233" s="159" t="s">
        <v>542</v>
      </c>
      <c r="D233" s="160" t="s">
        <v>542</v>
      </c>
      <c r="E233" s="161" t="s">
        <v>104</v>
      </c>
      <c r="F233" s="162" t="s">
        <v>362</v>
      </c>
      <c r="G233" s="163" t="s">
        <v>44</v>
      </c>
      <c r="H233" s="161" t="s">
        <v>309</v>
      </c>
      <c r="I233" s="161" t="s">
        <v>308</v>
      </c>
      <c r="J233" s="163" t="s">
        <v>368</v>
      </c>
      <c r="K233" s="164" t="s">
        <v>359</v>
      </c>
      <c r="L233" s="165" t="s">
        <v>359</v>
      </c>
      <c r="M233" s="166">
        <v>41301.981659</v>
      </c>
      <c r="N233" s="167">
        <v>9997.36234</v>
      </c>
      <c r="O233" s="168">
        <v>412910876.02</v>
      </c>
      <c r="P233" s="166">
        <v>412910876.02</v>
      </c>
      <c r="Q233" s="169">
        <v>0</v>
      </c>
      <c r="R233" s="168">
        <v>0</v>
      </c>
      <c r="S233" s="167">
        <v>0</v>
      </c>
      <c r="T233" s="166">
        <v>320.9153</v>
      </c>
      <c r="U233" s="169" t="s">
        <v>551</v>
      </c>
    </row>
    <row r="234" spans="1:21" ht="15">
      <c r="A234" s="158" t="s">
        <v>552</v>
      </c>
      <c r="B234" s="159" t="s">
        <v>542</v>
      </c>
      <c r="C234" s="159" t="s">
        <v>542</v>
      </c>
      <c r="D234" s="160" t="s">
        <v>542</v>
      </c>
      <c r="E234" s="161" t="s">
        <v>105</v>
      </c>
      <c r="F234" s="162" t="s">
        <v>362</v>
      </c>
      <c r="G234" s="163" t="s">
        <v>44</v>
      </c>
      <c r="H234" s="161" t="s">
        <v>307</v>
      </c>
      <c r="I234" s="161" t="s">
        <v>306</v>
      </c>
      <c r="J234" s="163" t="s">
        <v>358</v>
      </c>
      <c r="K234" s="164" t="s">
        <v>359</v>
      </c>
      <c r="L234" s="165" t="s">
        <v>359</v>
      </c>
      <c r="M234" s="166">
        <v>20590.481844</v>
      </c>
      <c r="N234" s="167">
        <v>10000</v>
      </c>
      <c r="O234" s="168">
        <v>205904818.44</v>
      </c>
      <c r="P234" s="166">
        <v>205904818.44</v>
      </c>
      <c r="Q234" s="169">
        <v>205886711.7</v>
      </c>
      <c r="R234" s="168">
        <v>0</v>
      </c>
      <c r="S234" s="167">
        <v>0</v>
      </c>
      <c r="T234" s="166">
        <v>320.97151</v>
      </c>
      <c r="U234" s="169" t="s">
        <v>542</v>
      </c>
    </row>
    <row r="235" spans="1:21" ht="15">
      <c r="A235" s="158" t="s">
        <v>553</v>
      </c>
      <c r="B235" s="159" t="s">
        <v>542</v>
      </c>
      <c r="C235" s="159" t="s">
        <v>542</v>
      </c>
      <c r="D235" s="160" t="s">
        <v>542</v>
      </c>
      <c r="E235" s="161" t="s">
        <v>105</v>
      </c>
      <c r="F235" s="162" t="s">
        <v>362</v>
      </c>
      <c r="G235" s="163" t="s">
        <v>44</v>
      </c>
      <c r="H235" s="161" t="s">
        <v>309</v>
      </c>
      <c r="I235" s="161" t="s">
        <v>308</v>
      </c>
      <c r="J235" s="163" t="s">
        <v>368</v>
      </c>
      <c r="K235" s="164" t="s">
        <v>359</v>
      </c>
      <c r="L235" s="165" t="s">
        <v>359</v>
      </c>
      <c r="M235" s="166">
        <v>20590.4817</v>
      </c>
      <c r="N235" s="167">
        <v>9997.36234</v>
      </c>
      <c r="O235" s="168">
        <v>205850506.32</v>
      </c>
      <c r="P235" s="166">
        <v>205850506.32</v>
      </c>
      <c r="Q235" s="169">
        <v>0</v>
      </c>
      <c r="R235" s="168">
        <v>0</v>
      </c>
      <c r="S235" s="167">
        <v>0</v>
      </c>
      <c r="T235" s="166">
        <v>320.9153</v>
      </c>
      <c r="U235" s="169" t="s">
        <v>551</v>
      </c>
    </row>
    <row r="236" spans="1:21" ht="15">
      <c r="A236" s="158" t="s">
        <v>526</v>
      </c>
      <c r="B236" s="159" t="s">
        <v>551</v>
      </c>
      <c r="C236" s="159" t="s">
        <v>551</v>
      </c>
      <c r="D236" s="160" t="s">
        <v>551</v>
      </c>
      <c r="E236" s="161" t="s">
        <v>99</v>
      </c>
      <c r="F236" s="162" t="s">
        <v>362</v>
      </c>
      <c r="G236" s="163" t="s">
        <v>44</v>
      </c>
      <c r="H236" s="161" t="s">
        <v>309</v>
      </c>
      <c r="I236" s="161" t="s">
        <v>308</v>
      </c>
      <c r="J236" s="163" t="s">
        <v>358</v>
      </c>
      <c r="K236" s="164" t="s">
        <v>359</v>
      </c>
      <c r="L236" s="165" t="s">
        <v>359</v>
      </c>
      <c r="M236" s="166">
        <v>64213.871537</v>
      </c>
      <c r="N236" s="167">
        <v>10000</v>
      </c>
      <c r="O236" s="168">
        <v>642138715.37</v>
      </c>
      <c r="P236" s="166">
        <v>642138715.37</v>
      </c>
      <c r="Q236" s="169">
        <v>641969341.02</v>
      </c>
      <c r="R236" s="168">
        <v>0</v>
      </c>
      <c r="S236" s="167">
        <v>0</v>
      </c>
      <c r="T236" s="166">
        <v>320.9153</v>
      </c>
      <c r="U236" s="169" t="s">
        <v>551</v>
      </c>
    </row>
    <row r="237" spans="1:21" ht="15">
      <c r="A237" s="158" t="s">
        <v>530</v>
      </c>
      <c r="B237" s="159" t="s">
        <v>551</v>
      </c>
      <c r="C237" s="159" t="s">
        <v>551</v>
      </c>
      <c r="D237" s="160" t="s">
        <v>551</v>
      </c>
      <c r="E237" s="161" t="s">
        <v>99</v>
      </c>
      <c r="F237" s="162" t="s">
        <v>362</v>
      </c>
      <c r="G237" s="163" t="s">
        <v>44</v>
      </c>
      <c r="H237" s="161" t="s">
        <v>311</v>
      </c>
      <c r="I237" s="161" t="s">
        <v>310</v>
      </c>
      <c r="J237" s="163" t="s">
        <v>368</v>
      </c>
      <c r="K237" s="164" t="s">
        <v>359</v>
      </c>
      <c r="L237" s="165" t="s">
        <v>359</v>
      </c>
      <c r="M237" s="166">
        <v>64213.871495</v>
      </c>
      <c r="N237" s="167">
        <v>9999.117886</v>
      </c>
      <c r="O237" s="168">
        <v>642082070.99</v>
      </c>
      <c r="P237" s="166">
        <v>642082070.99</v>
      </c>
      <c r="Q237" s="169">
        <v>0</v>
      </c>
      <c r="R237" s="168">
        <v>0</v>
      </c>
      <c r="S237" s="167">
        <v>0</v>
      </c>
      <c r="T237" s="166">
        <v>321.97161</v>
      </c>
      <c r="U237" s="169" t="s">
        <v>554</v>
      </c>
    </row>
    <row r="238" spans="1:21" ht="15">
      <c r="A238" s="158" t="s">
        <v>521</v>
      </c>
      <c r="B238" s="159" t="s">
        <v>551</v>
      </c>
      <c r="C238" s="159" t="s">
        <v>551</v>
      </c>
      <c r="D238" s="160" t="s">
        <v>551</v>
      </c>
      <c r="E238" s="161" t="s">
        <v>100</v>
      </c>
      <c r="F238" s="162" t="s">
        <v>362</v>
      </c>
      <c r="G238" s="163" t="s">
        <v>44</v>
      </c>
      <c r="H238" s="161" t="s">
        <v>309</v>
      </c>
      <c r="I238" s="161" t="s">
        <v>308</v>
      </c>
      <c r="J238" s="163" t="s">
        <v>358</v>
      </c>
      <c r="K238" s="164" t="s">
        <v>359</v>
      </c>
      <c r="L238" s="165" t="s">
        <v>359</v>
      </c>
      <c r="M238" s="166">
        <v>55756.532679</v>
      </c>
      <c r="N238" s="167">
        <v>10000</v>
      </c>
      <c r="O238" s="168">
        <v>557565326.79</v>
      </c>
      <c r="P238" s="166">
        <v>557565326.79</v>
      </c>
      <c r="Q238" s="169">
        <v>557418260.01</v>
      </c>
      <c r="R238" s="168">
        <v>0</v>
      </c>
      <c r="S238" s="167">
        <v>0</v>
      </c>
      <c r="T238" s="166">
        <v>320.9153</v>
      </c>
      <c r="U238" s="169" t="s">
        <v>551</v>
      </c>
    </row>
    <row r="239" spans="1:21" ht="15">
      <c r="A239" s="158" t="s">
        <v>525</v>
      </c>
      <c r="B239" s="159" t="s">
        <v>551</v>
      </c>
      <c r="C239" s="159" t="s">
        <v>551</v>
      </c>
      <c r="D239" s="160" t="s">
        <v>551</v>
      </c>
      <c r="E239" s="161" t="s">
        <v>100</v>
      </c>
      <c r="F239" s="162" t="s">
        <v>362</v>
      </c>
      <c r="G239" s="163" t="s">
        <v>44</v>
      </c>
      <c r="H239" s="161" t="s">
        <v>311</v>
      </c>
      <c r="I239" s="161" t="s">
        <v>310</v>
      </c>
      <c r="J239" s="163" t="s">
        <v>368</v>
      </c>
      <c r="K239" s="164" t="s">
        <v>359</v>
      </c>
      <c r="L239" s="165" t="s">
        <v>359</v>
      </c>
      <c r="M239" s="166">
        <v>55756.532661</v>
      </c>
      <c r="N239" s="167">
        <v>9999.117886</v>
      </c>
      <c r="O239" s="168">
        <v>557516143</v>
      </c>
      <c r="P239" s="166">
        <v>557516143</v>
      </c>
      <c r="Q239" s="169">
        <v>0</v>
      </c>
      <c r="R239" s="168">
        <v>0</v>
      </c>
      <c r="S239" s="167">
        <v>0</v>
      </c>
      <c r="T239" s="166">
        <v>321.97161</v>
      </c>
      <c r="U239" s="169" t="s">
        <v>554</v>
      </c>
    </row>
    <row r="240" spans="1:21" ht="15">
      <c r="A240" s="158" t="s">
        <v>365</v>
      </c>
      <c r="B240" s="159" t="s">
        <v>551</v>
      </c>
      <c r="C240" s="159" t="s">
        <v>551</v>
      </c>
      <c r="D240" s="160" t="s">
        <v>551</v>
      </c>
      <c r="E240" s="161" t="s">
        <v>101</v>
      </c>
      <c r="F240" s="162" t="s">
        <v>362</v>
      </c>
      <c r="G240" s="163" t="s">
        <v>44</v>
      </c>
      <c r="H240" s="161" t="s">
        <v>309</v>
      </c>
      <c r="I240" s="161" t="s">
        <v>308</v>
      </c>
      <c r="J240" s="163" t="s">
        <v>358</v>
      </c>
      <c r="K240" s="164" t="s">
        <v>359</v>
      </c>
      <c r="L240" s="165" t="s">
        <v>359</v>
      </c>
      <c r="M240" s="166">
        <v>20360.614738</v>
      </c>
      <c r="N240" s="167">
        <v>10000</v>
      </c>
      <c r="O240" s="168">
        <v>203606147.38</v>
      </c>
      <c r="P240" s="166">
        <v>203606147.38</v>
      </c>
      <c r="Q240" s="169">
        <v>203552443</v>
      </c>
      <c r="R240" s="168">
        <v>0</v>
      </c>
      <c r="S240" s="167">
        <v>0</v>
      </c>
      <c r="T240" s="166">
        <v>320.9153</v>
      </c>
      <c r="U240" s="169" t="s">
        <v>551</v>
      </c>
    </row>
    <row r="241" spans="1:21" ht="15">
      <c r="A241" s="158" t="s">
        <v>373</v>
      </c>
      <c r="B241" s="159" t="s">
        <v>551</v>
      </c>
      <c r="C241" s="159" t="s">
        <v>551</v>
      </c>
      <c r="D241" s="160" t="s">
        <v>551</v>
      </c>
      <c r="E241" s="161" t="s">
        <v>101</v>
      </c>
      <c r="F241" s="162" t="s">
        <v>362</v>
      </c>
      <c r="G241" s="163" t="s">
        <v>44</v>
      </c>
      <c r="H241" s="161" t="s">
        <v>311</v>
      </c>
      <c r="I241" s="161" t="s">
        <v>310</v>
      </c>
      <c r="J241" s="163" t="s">
        <v>368</v>
      </c>
      <c r="K241" s="164" t="s">
        <v>359</v>
      </c>
      <c r="L241" s="165" t="s">
        <v>359</v>
      </c>
      <c r="M241" s="166">
        <v>20360.614738</v>
      </c>
      <c r="N241" s="167">
        <v>9999.117886</v>
      </c>
      <c r="O241" s="168">
        <v>203588187</v>
      </c>
      <c r="P241" s="166">
        <v>203588187</v>
      </c>
      <c r="Q241" s="169">
        <v>0</v>
      </c>
      <c r="R241" s="168">
        <v>0</v>
      </c>
      <c r="S241" s="167">
        <v>0</v>
      </c>
      <c r="T241" s="166">
        <v>321.97161</v>
      </c>
      <c r="U241" s="169" t="s">
        <v>554</v>
      </c>
    </row>
    <row r="242" spans="1:21" ht="15">
      <c r="A242" s="158" t="s">
        <v>445</v>
      </c>
      <c r="B242" s="159" t="s">
        <v>551</v>
      </c>
      <c r="C242" s="159" t="s">
        <v>551</v>
      </c>
      <c r="D242" s="160" t="s">
        <v>551</v>
      </c>
      <c r="E242" s="161" t="s">
        <v>102</v>
      </c>
      <c r="F242" s="162" t="s">
        <v>362</v>
      </c>
      <c r="G242" s="163" t="s">
        <v>44</v>
      </c>
      <c r="H242" s="161" t="s">
        <v>309</v>
      </c>
      <c r="I242" s="161" t="s">
        <v>308</v>
      </c>
      <c r="J242" s="163" t="s">
        <v>358</v>
      </c>
      <c r="K242" s="164" t="s">
        <v>359</v>
      </c>
      <c r="L242" s="165" t="s">
        <v>359</v>
      </c>
      <c r="M242" s="166">
        <v>41294.930399</v>
      </c>
      <c r="N242" s="167">
        <v>10000</v>
      </c>
      <c r="O242" s="168">
        <v>412949303.99</v>
      </c>
      <c r="P242" s="166">
        <v>412949303.99</v>
      </c>
      <c r="Q242" s="169">
        <v>412840382.01</v>
      </c>
      <c r="R242" s="168">
        <v>0</v>
      </c>
      <c r="S242" s="167">
        <v>0</v>
      </c>
      <c r="T242" s="166">
        <v>320.9153</v>
      </c>
      <c r="U242" s="169" t="s">
        <v>551</v>
      </c>
    </row>
    <row r="243" spans="1:21" ht="15">
      <c r="A243" s="158" t="s">
        <v>449</v>
      </c>
      <c r="B243" s="159" t="s">
        <v>551</v>
      </c>
      <c r="C243" s="159" t="s">
        <v>551</v>
      </c>
      <c r="D243" s="160" t="s">
        <v>551</v>
      </c>
      <c r="E243" s="161" t="s">
        <v>102</v>
      </c>
      <c r="F243" s="162" t="s">
        <v>362</v>
      </c>
      <c r="G243" s="163" t="s">
        <v>44</v>
      </c>
      <c r="H243" s="161" t="s">
        <v>311</v>
      </c>
      <c r="I243" s="161" t="s">
        <v>310</v>
      </c>
      <c r="J243" s="163" t="s">
        <v>368</v>
      </c>
      <c r="K243" s="164" t="s">
        <v>359</v>
      </c>
      <c r="L243" s="165" t="s">
        <v>359</v>
      </c>
      <c r="M243" s="166">
        <v>41294.930383</v>
      </c>
      <c r="N243" s="167">
        <v>9999.117886</v>
      </c>
      <c r="O243" s="168">
        <v>412912876.99</v>
      </c>
      <c r="P243" s="166">
        <v>412912876.99</v>
      </c>
      <c r="Q243" s="169">
        <v>0</v>
      </c>
      <c r="R243" s="168">
        <v>0</v>
      </c>
      <c r="S243" s="167">
        <v>0</v>
      </c>
      <c r="T243" s="166">
        <v>321.97161</v>
      </c>
      <c r="U243" s="169" t="s">
        <v>554</v>
      </c>
    </row>
    <row r="244" spans="1:21" ht="15">
      <c r="A244" s="158" t="s">
        <v>513</v>
      </c>
      <c r="B244" s="159" t="s">
        <v>551</v>
      </c>
      <c r="C244" s="159" t="s">
        <v>551</v>
      </c>
      <c r="D244" s="160" t="s">
        <v>551</v>
      </c>
      <c r="E244" s="161" t="s">
        <v>103</v>
      </c>
      <c r="F244" s="162" t="s">
        <v>362</v>
      </c>
      <c r="G244" s="163" t="s">
        <v>44</v>
      </c>
      <c r="H244" s="161" t="s">
        <v>309</v>
      </c>
      <c r="I244" s="161" t="s">
        <v>308</v>
      </c>
      <c r="J244" s="163" t="s">
        <v>358</v>
      </c>
      <c r="K244" s="164" t="s">
        <v>359</v>
      </c>
      <c r="L244" s="165" t="s">
        <v>359</v>
      </c>
      <c r="M244" s="166">
        <v>13481.587284</v>
      </c>
      <c r="N244" s="167">
        <v>10000</v>
      </c>
      <c r="O244" s="168">
        <v>134815872.84</v>
      </c>
      <c r="P244" s="166">
        <v>134815872.84</v>
      </c>
      <c r="Q244" s="169">
        <v>134780313.01</v>
      </c>
      <c r="R244" s="168">
        <v>0</v>
      </c>
      <c r="S244" s="167">
        <v>0</v>
      </c>
      <c r="T244" s="166">
        <v>320.915178</v>
      </c>
      <c r="U244" s="169" t="s">
        <v>551</v>
      </c>
    </row>
    <row r="245" spans="1:21" ht="15">
      <c r="A245" s="158" t="s">
        <v>377</v>
      </c>
      <c r="B245" s="159" t="s">
        <v>551</v>
      </c>
      <c r="C245" s="159" t="s">
        <v>551</v>
      </c>
      <c r="D245" s="160" t="s">
        <v>551</v>
      </c>
      <c r="E245" s="161" t="s">
        <v>103</v>
      </c>
      <c r="F245" s="162" t="s">
        <v>362</v>
      </c>
      <c r="G245" s="163" t="s">
        <v>44</v>
      </c>
      <c r="H245" s="161" t="s">
        <v>311</v>
      </c>
      <c r="I245" s="161" t="s">
        <v>310</v>
      </c>
      <c r="J245" s="163" t="s">
        <v>368</v>
      </c>
      <c r="K245" s="164" t="s">
        <v>359</v>
      </c>
      <c r="L245" s="165" t="s">
        <v>359</v>
      </c>
      <c r="M245" s="166">
        <v>13481.587329</v>
      </c>
      <c r="N245" s="167">
        <v>9999.117886</v>
      </c>
      <c r="O245" s="168">
        <v>134803981</v>
      </c>
      <c r="P245" s="166">
        <v>134803981</v>
      </c>
      <c r="Q245" s="169">
        <v>0</v>
      </c>
      <c r="R245" s="168">
        <v>0</v>
      </c>
      <c r="S245" s="167">
        <v>0</v>
      </c>
      <c r="T245" s="166">
        <v>321.971245</v>
      </c>
      <c r="U245" s="169" t="s">
        <v>554</v>
      </c>
    </row>
    <row r="246" spans="1:21" ht="15">
      <c r="A246" s="158" t="s">
        <v>423</v>
      </c>
      <c r="B246" s="159" t="s">
        <v>551</v>
      </c>
      <c r="C246" s="159" t="s">
        <v>551</v>
      </c>
      <c r="D246" s="160" t="s">
        <v>551</v>
      </c>
      <c r="E246" s="161" t="s">
        <v>104</v>
      </c>
      <c r="F246" s="162" t="s">
        <v>362</v>
      </c>
      <c r="G246" s="163" t="s">
        <v>44</v>
      </c>
      <c r="H246" s="161" t="s">
        <v>309</v>
      </c>
      <c r="I246" s="161" t="s">
        <v>308</v>
      </c>
      <c r="J246" s="163" t="s">
        <v>358</v>
      </c>
      <c r="K246" s="164" t="s">
        <v>359</v>
      </c>
      <c r="L246" s="165" t="s">
        <v>359</v>
      </c>
      <c r="M246" s="166">
        <v>41301.981659</v>
      </c>
      <c r="N246" s="167">
        <v>10000</v>
      </c>
      <c r="O246" s="168">
        <v>413019816.59</v>
      </c>
      <c r="P246" s="166">
        <v>413019816.59</v>
      </c>
      <c r="Q246" s="169">
        <v>412910876.02</v>
      </c>
      <c r="R246" s="168">
        <v>0</v>
      </c>
      <c r="S246" s="167">
        <v>0</v>
      </c>
      <c r="T246" s="166">
        <v>320.9153</v>
      </c>
      <c r="U246" s="169" t="s">
        <v>551</v>
      </c>
    </row>
    <row r="247" spans="1:21" ht="15">
      <c r="A247" s="158" t="s">
        <v>426</v>
      </c>
      <c r="B247" s="159" t="s">
        <v>551</v>
      </c>
      <c r="C247" s="159" t="s">
        <v>551</v>
      </c>
      <c r="D247" s="160" t="s">
        <v>551</v>
      </c>
      <c r="E247" s="161" t="s">
        <v>104</v>
      </c>
      <c r="F247" s="162" t="s">
        <v>362</v>
      </c>
      <c r="G247" s="163" t="s">
        <v>44</v>
      </c>
      <c r="H247" s="161" t="s">
        <v>311</v>
      </c>
      <c r="I247" s="161" t="s">
        <v>310</v>
      </c>
      <c r="J247" s="163" t="s">
        <v>368</v>
      </c>
      <c r="K247" s="164" t="s">
        <v>359</v>
      </c>
      <c r="L247" s="165" t="s">
        <v>359</v>
      </c>
      <c r="M247" s="166">
        <v>41301.981605</v>
      </c>
      <c r="N247" s="167">
        <v>9999.117886</v>
      </c>
      <c r="O247" s="168">
        <v>412983382.99</v>
      </c>
      <c r="P247" s="166">
        <v>412983382.99</v>
      </c>
      <c r="Q247" s="169">
        <v>0</v>
      </c>
      <c r="R247" s="168">
        <v>0</v>
      </c>
      <c r="S247" s="167">
        <v>0</v>
      </c>
      <c r="T247" s="166">
        <v>321.97161</v>
      </c>
      <c r="U247" s="169" t="s">
        <v>554</v>
      </c>
    </row>
    <row r="248" spans="1:21" ht="15">
      <c r="A248" s="158" t="s">
        <v>555</v>
      </c>
      <c r="B248" s="159" t="s">
        <v>551</v>
      </c>
      <c r="C248" s="159" t="s">
        <v>551</v>
      </c>
      <c r="D248" s="160" t="s">
        <v>551</v>
      </c>
      <c r="E248" s="161" t="s">
        <v>105</v>
      </c>
      <c r="F248" s="162" t="s">
        <v>362</v>
      </c>
      <c r="G248" s="163" t="s">
        <v>44</v>
      </c>
      <c r="H248" s="161" t="s">
        <v>309</v>
      </c>
      <c r="I248" s="161" t="s">
        <v>308</v>
      </c>
      <c r="J248" s="163" t="s">
        <v>358</v>
      </c>
      <c r="K248" s="164" t="s">
        <v>359</v>
      </c>
      <c r="L248" s="165" t="s">
        <v>359</v>
      </c>
      <c r="M248" s="166">
        <v>20590.4817</v>
      </c>
      <c r="N248" s="167">
        <v>10000</v>
      </c>
      <c r="O248" s="168">
        <v>205904817</v>
      </c>
      <c r="P248" s="166">
        <v>205904817</v>
      </c>
      <c r="Q248" s="169">
        <v>205850506.32</v>
      </c>
      <c r="R248" s="168">
        <v>0</v>
      </c>
      <c r="S248" s="167">
        <v>0</v>
      </c>
      <c r="T248" s="166">
        <v>320.9153</v>
      </c>
      <c r="U248" s="169" t="s">
        <v>551</v>
      </c>
    </row>
    <row r="249" spans="1:21" ht="15">
      <c r="A249" s="158" t="s">
        <v>556</v>
      </c>
      <c r="B249" s="159" t="s">
        <v>551</v>
      </c>
      <c r="C249" s="159" t="s">
        <v>551</v>
      </c>
      <c r="D249" s="160" t="s">
        <v>551</v>
      </c>
      <c r="E249" s="161" t="s">
        <v>105</v>
      </c>
      <c r="F249" s="162" t="s">
        <v>362</v>
      </c>
      <c r="G249" s="163" t="s">
        <v>44</v>
      </c>
      <c r="H249" s="161" t="s">
        <v>311</v>
      </c>
      <c r="I249" s="161" t="s">
        <v>310</v>
      </c>
      <c r="J249" s="163" t="s">
        <v>368</v>
      </c>
      <c r="K249" s="164" t="s">
        <v>359</v>
      </c>
      <c r="L249" s="165" t="s">
        <v>359</v>
      </c>
      <c r="M249" s="166">
        <v>20590.481785</v>
      </c>
      <c r="N249" s="167">
        <v>9999.117886</v>
      </c>
      <c r="O249" s="168">
        <v>205886654.7</v>
      </c>
      <c r="P249" s="166">
        <v>205886654.7</v>
      </c>
      <c r="Q249" s="169">
        <v>0</v>
      </c>
      <c r="R249" s="168">
        <v>0</v>
      </c>
      <c r="S249" s="167">
        <v>0</v>
      </c>
      <c r="T249" s="166">
        <v>321.97161</v>
      </c>
      <c r="U249" s="169" t="s">
        <v>554</v>
      </c>
    </row>
    <row r="250" spans="1:21" ht="15">
      <c r="A250" s="158" t="s">
        <v>531</v>
      </c>
      <c r="B250" s="159" t="s">
        <v>554</v>
      </c>
      <c r="C250" s="159" t="s">
        <v>554</v>
      </c>
      <c r="D250" s="160" t="s">
        <v>554</v>
      </c>
      <c r="E250" s="161" t="s">
        <v>99</v>
      </c>
      <c r="F250" s="162" t="s">
        <v>362</v>
      </c>
      <c r="G250" s="163" t="s">
        <v>44</v>
      </c>
      <c r="H250" s="161" t="s">
        <v>311</v>
      </c>
      <c r="I250" s="161" t="s">
        <v>310</v>
      </c>
      <c r="J250" s="163" t="s">
        <v>358</v>
      </c>
      <c r="K250" s="164" t="s">
        <v>359</v>
      </c>
      <c r="L250" s="165" t="s">
        <v>359</v>
      </c>
      <c r="M250" s="166">
        <v>64213.871495</v>
      </c>
      <c r="N250" s="167">
        <v>10000</v>
      </c>
      <c r="O250" s="168">
        <v>642138714.95</v>
      </c>
      <c r="P250" s="166">
        <v>642138714.95</v>
      </c>
      <c r="Q250" s="169">
        <v>642082070.99</v>
      </c>
      <c r="R250" s="168">
        <v>0</v>
      </c>
      <c r="S250" s="167">
        <v>0</v>
      </c>
      <c r="T250" s="166">
        <v>321.97161</v>
      </c>
      <c r="U250" s="169" t="s">
        <v>554</v>
      </c>
    </row>
    <row r="251" spans="1:21" ht="15">
      <c r="A251" s="158" t="s">
        <v>536</v>
      </c>
      <c r="B251" s="159" t="s">
        <v>554</v>
      </c>
      <c r="C251" s="159" t="s">
        <v>554</v>
      </c>
      <c r="D251" s="160" t="s">
        <v>554</v>
      </c>
      <c r="E251" s="161" t="s">
        <v>99</v>
      </c>
      <c r="F251" s="162" t="s">
        <v>362</v>
      </c>
      <c r="G251" s="163" t="s">
        <v>44</v>
      </c>
      <c r="H251" s="161" t="s">
        <v>313</v>
      </c>
      <c r="I251" s="161" t="s">
        <v>312</v>
      </c>
      <c r="J251" s="163" t="s">
        <v>368</v>
      </c>
      <c r="K251" s="164" t="s">
        <v>359</v>
      </c>
      <c r="L251" s="165" t="s">
        <v>359</v>
      </c>
      <c r="M251" s="166">
        <v>64213.871495</v>
      </c>
      <c r="N251" s="167">
        <v>9999.117886</v>
      </c>
      <c r="O251" s="168">
        <v>642082070.99</v>
      </c>
      <c r="P251" s="166">
        <v>642082070.99</v>
      </c>
      <c r="Q251" s="169">
        <v>0</v>
      </c>
      <c r="R251" s="168">
        <v>0</v>
      </c>
      <c r="S251" s="167">
        <v>0</v>
      </c>
      <c r="T251" s="166">
        <v>321.97161</v>
      </c>
      <c r="U251" s="169" t="s">
        <v>557</v>
      </c>
    </row>
    <row r="252" spans="1:21" ht="15">
      <c r="A252" s="158" t="s">
        <v>526</v>
      </c>
      <c r="B252" s="159" t="s">
        <v>554</v>
      </c>
      <c r="C252" s="159" t="s">
        <v>554</v>
      </c>
      <c r="D252" s="160" t="s">
        <v>554</v>
      </c>
      <c r="E252" s="161" t="s">
        <v>100</v>
      </c>
      <c r="F252" s="162" t="s">
        <v>362</v>
      </c>
      <c r="G252" s="163" t="s">
        <v>44</v>
      </c>
      <c r="H252" s="161" t="s">
        <v>311</v>
      </c>
      <c r="I252" s="161" t="s">
        <v>310</v>
      </c>
      <c r="J252" s="163" t="s">
        <v>358</v>
      </c>
      <c r="K252" s="164" t="s">
        <v>359</v>
      </c>
      <c r="L252" s="165" t="s">
        <v>359</v>
      </c>
      <c r="M252" s="166">
        <v>55756.532661</v>
      </c>
      <c r="N252" s="167">
        <v>10000</v>
      </c>
      <c r="O252" s="168">
        <v>557565326.61</v>
      </c>
      <c r="P252" s="166">
        <v>557565326.61</v>
      </c>
      <c r="Q252" s="169">
        <v>557516143</v>
      </c>
      <c r="R252" s="168">
        <v>0</v>
      </c>
      <c r="S252" s="167">
        <v>0</v>
      </c>
      <c r="T252" s="166">
        <v>321.97161</v>
      </c>
      <c r="U252" s="169" t="s">
        <v>554</v>
      </c>
    </row>
    <row r="253" spans="1:21" ht="15">
      <c r="A253" s="158" t="s">
        <v>530</v>
      </c>
      <c r="B253" s="159" t="s">
        <v>554</v>
      </c>
      <c r="C253" s="159" t="s">
        <v>554</v>
      </c>
      <c r="D253" s="160" t="s">
        <v>554</v>
      </c>
      <c r="E253" s="161" t="s">
        <v>100</v>
      </c>
      <c r="F253" s="162" t="s">
        <v>362</v>
      </c>
      <c r="G253" s="163" t="s">
        <v>44</v>
      </c>
      <c r="H253" s="161" t="s">
        <v>313</v>
      </c>
      <c r="I253" s="161" t="s">
        <v>312</v>
      </c>
      <c r="J253" s="163" t="s">
        <v>368</v>
      </c>
      <c r="K253" s="164" t="s">
        <v>359</v>
      </c>
      <c r="L253" s="165" t="s">
        <v>359</v>
      </c>
      <c r="M253" s="166">
        <v>55756.532661</v>
      </c>
      <c r="N253" s="167">
        <v>9999.117886</v>
      </c>
      <c r="O253" s="168">
        <v>557516143</v>
      </c>
      <c r="P253" s="166">
        <v>557516143</v>
      </c>
      <c r="Q253" s="169">
        <v>0</v>
      </c>
      <c r="R253" s="168">
        <v>0</v>
      </c>
      <c r="S253" s="167">
        <v>0</v>
      </c>
      <c r="T253" s="166">
        <v>321.97161</v>
      </c>
      <c r="U253" s="169" t="s">
        <v>557</v>
      </c>
    </row>
    <row r="254" spans="1:21" ht="15">
      <c r="A254" s="158" t="s">
        <v>370</v>
      </c>
      <c r="B254" s="159" t="s">
        <v>554</v>
      </c>
      <c r="C254" s="159" t="s">
        <v>554</v>
      </c>
      <c r="D254" s="160" t="s">
        <v>554</v>
      </c>
      <c r="E254" s="161" t="s">
        <v>101</v>
      </c>
      <c r="F254" s="162" t="s">
        <v>362</v>
      </c>
      <c r="G254" s="163" t="s">
        <v>44</v>
      </c>
      <c r="H254" s="161" t="s">
        <v>311</v>
      </c>
      <c r="I254" s="161" t="s">
        <v>310</v>
      </c>
      <c r="J254" s="163" t="s">
        <v>358</v>
      </c>
      <c r="K254" s="164" t="s">
        <v>359</v>
      </c>
      <c r="L254" s="165" t="s">
        <v>359</v>
      </c>
      <c r="M254" s="166">
        <v>20360.614738</v>
      </c>
      <c r="N254" s="167">
        <v>10000</v>
      </c>
      <c r="O254" s="168">
        <v>203606147.38</v>
      </c>
      <c r="P254" s="166">
        <v>203606147.38</v>
      </c>
      <c r="Q254" s="169">
        <v>203588187</v>
      </c>
      <c r="R254" s="168">
        <v>0</v>
      </c>
      <c r="S254" s="167">
        <v>0</v>
      </c>
      <c r="T254" s="166">
        <v>321.97161</v>
      </c>
      <c r="U254" s="169" t="s">
        <v>554</v>
      </c>
    </row>
    <row r="255" spans="1:21" ht="15">
      <c r="A255" s="158" t="s">
        <v>400</v>
      </c>
      <c r="B255" s="159" t="s">
        <v>554</v>
      </c>
      <c r="C255" s="159" t="s">
        <v>554</v>
      </c>
      <c r="D255" s="160" t="s">
        <v>554</v>
      </c>
      <c r="E255" s="161" t="s">
        <v>101</v>
      </c>
      <c r="F255" s="162" t="s">
        <v>362</v>
      </c>
      <c r="G255" s="163" t="s">
        <v>44</v>
      </c>
      <c r="H255" s="161" t="s">
        <v>313</v>
      </c>
      <c r="I255" s="161" t="s">
        <v>312</v>
      </c>
      <c r="J255" s="163" t="s">
        <v>368</v>
      </c>
      <c r="K255" s="164" t="s">
        <v>359</v>
      </c>
      <c r="L255" s="165" t="s">
        <v>359</v>
      </c>
      <c r="M255" s="166">
        <v>20360.614738</v>
      </c>
      <c r="N255" s="167">
        <v>9999.117886</v>
      </c>
      <c r="O255" s="168">
        <v>203588187</v>
      </c>
      <c r="P255" s="166">
        <v>203588187</v>
      </c>
      <c r="Q255" s="169">
        <v>0</v>
      </c>
      <c r="R255" s="168">
        <v>0</v>
      </c>
      <c r="S255" s="167">
        <v>0</v>
      </c>
      <c r="T255" s="166">
        <v>321.97161</v>
      </c>
      <c r="U255" s="169" t="s">
        <v>557</v>
      </c>
    </row>
    <row r="256" spans="1:21" ht="15">
      <c r="A256" s="158" t="s">
        <v>458</v>
      </c>
      <c r="B256" s="159" t="s">
        <v>554</v>
      </c>
      <c r="C256" s="159" t="s">
        <v>554</v>
      </c>
      <c r="D256" s="160" t="s">
        <v>554</v>
      </c>
      <c r="E256" s="161" t="s">
        <v>102</v>
      </c>
      <c r="F256" s="162" t="s">
        <v>362</v>
      </c>
      <c r="G256" s="163" t="s">
        <v>44</v>
      </c>
      <c r="H256" s="161" t="s">
        <v>311</v>
      </c>
      <c r="I256" s="161" t="s">
        <v>310</v>
      </c>
      <c r="J256" s="163" t="s">
        <v>358</v>
      </c>
      <c r="K256" s="164" t="s">
        <v>359</v>
      </c>
      <c r="L256" s="165" t="s">
        <v>359</v>
      </c>
      <c r="M256" s="166">
        <v>41294.930383</v>
      </c>
      <c r="N256" s="167">
        <v>10000</v>
      </c>
      <c r="O256" s="168">
        <v>412949303.83</v>
      </c>
      <c r="P256" s="166">
        <v>412949303.83</v>
      </c>
      <c r="Q256" s="169">
        <v>412912876.99</v>
      </c>
      <c r="R256" s="168">
        <v>0</v>
      </c>
      <c r="S256" s="167">
        <v>0</v>
      </c>
      <c r="T256" s="166">
        <v>321.97161</v>
      </c>
      <c r="U256" s="169" t="s">
        <v>554</v>
      </c>
    </row>
    <row r="257" spans="1:21" ht="15">
      <c r="A257" s="158" t="s">
        <v>462</v>
      </c>
      <c r="B257" s="159" t="s">
        <v>554</v>
      </c>
      <c r="C257" s="159" t="s">
        <v>554</v>
      </c>
      <c r="D257" s="160" t="s">
        <v>554</v>
      </c>
      <c r="E257" s="161" t="s">
        <v>102</v>
      </c>
      <c r="F257" s="162" t="s">
        <v>362</v>
      </c>
      <c r="G257" s="163" t="s">
        <v>44</v>
      </c>
      <c r="H257" s="161" t="s">
        <v>313</v>
      </c>
      <c r="I257" s="161" t="s">
        <v>312</v>
      </c>
      <c r="J257" s="163" t="s">
        <v>368</v>
      </c>
      <c r="K257" s="164" t="s">
        <v>359</v>
      </c>
      <c r="L257" s="165" t="s">
        <v>359</v>
      </c>
      <c r="M257" s="166">
        <v>41294.930383</v>
      </c>
      <c r="N257" s="167">
        <v>9999.117886</v>
      </c>
      <c r="O257" s="168">
        <v>412912876.99</v>
      </c>
      <c r="P257" s="166">
        <v>412912876.99</v>
      </c>
      <c r="Q257" s="169">
        <v>0</v>
      </c>
      <c r="R257" s="168">
        <v>0</v>
      </c>
      <c r="S257" s="167">
        <v>0</v>
      </c>
      <c r="T257" s="166">
        <v>321.97161</v>
      </c>
      <c r="U257" s="169" t="s">
        <v>557</v>
      </c>
    </row>
    <row r="258" spans="1:21" ht="15">
      <c r="A258" s="158" t="s">
        <v>374</v>
      </c>
      <c r="B258" s="159" t="s">
        <v>554</v>
      </c>
      <c r="C258" s="159" t="s">
        <v>554</v>
      </c>
      <c r="D258" s="160" t="s">
        <v>554</v>
      </c>
      <c r="E258" s="161" t="s">
        <v>103</v>
      </c>
      <c r="F258" s="162" t="s">
        <v>362</v>
      </c>
      <c r="G258" s="163" t="s">
        <v>44</v>
      </c>
      <c r="H258" s="161" t="s">
        <v>311</v>
      </c>
      <c r="I258" s="161" t="s">
        <v>310</v>
      </c>
      <c r="J258" s="163" t="s">
        <v>358</v>
      </c>
      <c r="K258" s="164" t="s">
        <v>359</v>
      </c>
      <c r="L258" s="165" t="s">
        <v>359</v>
      </c>
      <c r="M258" s="166">
        <v>13481.587329</v>
      </c>
      <c r="N258" s="167">
        <v>10000</v>
      </c>
      <c r="O258" s="168">
        <v>134815873.29</v>
      </c>
      <c r="P258" s="166">
        <v>134815873.29</v>
      </c>
      <c r="Q258" s="169">
        <v>134803981</v>
      </c>
      <c r="R258" s="168">
        <v>0</v>
      </c>
      <c r="S258" s="167">
        <v>0</v>
      </c>
      <c r="T258" s="166">
        <v>321.971245</v>
      </c>
      <c r="U258" s="169" t="s">
        <v>554</v>
      </c>
    </row>
    <row r="259" spans="1:21" ht="15">
      <c r="A259" s="158" t="s">
        <v>378</v>
      </c>
      <c r="B259" s="159" t="s">
        <v>554</v>
      </c>
      <c r="C259" s="159" t="s">
        <v>554</v>
      </c>
      <c r="D259" s="160" t="s">
        <v>554</v>
      </c>
      <c r="E259" s="161" t="s">
        <v>103</v>
      </c>
      <c r="F259" s="162" t="s">
        <v>362</v>
      </c>
      <c r="G259" s="163" t="s">
        <v>44</v>
      </c>
      <c r="H259" s="161" t="s">
        <v>313</v>
      </c>
      <c r="I259" s="161" t="s">
        <v>312</v>
      </c>
      <c r="J259" s="163" t="s">
        <v>368</v>
      </c>
      <c r="K259" s="164" t="s">
        <v>359</v>
      </c>
      <c r="L259" s="165" t="s">
        <v>359</v>
      </c>
      <c r="M259" s="166">
        <v>13481.587329</v>
      </c>
      <c r="N259" s="167">
        <v>9999.117886</v>
      </c>
      <c r="O259" s="168">
        <v>134803981</v>
      </c>
      <c r="P259" s="166">
        <v>134803981</v>
      </c>
      <c r="Q259" s="169">
        <v>0</v>
      </c>
      <c r="R259" s="168">
        <v>0</v>
      </c>
      <c r="S259" s="167">
        <v>0</v>
      </c>
      <c r="T259" s="166">
        <v>321.971245</v>
      </c>
      <c r="U259" s="169" t="s">
        <v>557</v>
      </c>
    </row>
    <row r="260" spans="1:21" ht="15">
      <c r="A260" s="158" t="s">
        <v>450</v>
      </c>
      <c r="B260" s="159" t="s">
        <v>554</v>
      </c>
      <c r="C260" s="159" t="s">
        <v>554</v>
      </c>
      <c r="D260" s="160" t="s">
        <v>554</v>
      </c>
      <c r="E260" s="161" t="s">
        <v>104</v>
      </c>
      <c r="F260" s="162" t="s">
        <v>362</v>
      </c>
      <c r="G260" s="163" t="s">
        <v>44</v>
      </c>
      <c r="H260" s="161" t="s">
        <v>311</v>
      </c>
      <c r="I260" s="161" t="s">
        <v>310</v>
      </c>
      <c r="J260" s="163" t="s">
        <v>358</v>
      </c>
      <c r="K260" s="164" t="s">
        <v>359</v>
      </c>
      <c r="L260" s="165" t="s">
        <v>359</v>
      </c>
      <c r="M260" s="166">
        <v>41301.981605</v>
      </c>
      <c r="N260" s="167">
        <v>10000</v>
      </c>
      <c r="O260" s="168">
        <v>413019816.05</v>
      </c>
      <c r="P260" s="166">
        <v>413019816.05</v>
      </c>
      <c r="Q260" s="169">
        <v>412983382.99</v>
      </c>
      <c r="R260" s="168">
        <v>0</v>
      </c>
      <c r="S260" s="167">
        <v>0</v>
      </c>
      <c r="T260" s="166">
        <v>321.97161</v>
      </c>
      <c r="U260" s="169" t="s">
        <v>554</v>
      </c>
    </row>
    <row r="261" spans="1:21" ht="15">
      <c r="A261" s="158" t="s">
        <v>451</v>
      </c>
      <c r="B261" s="159" t="s">
        <v>554</v>
      </c>
      <c r="C261" s="159" t="s">
        <v>554</v>
      </c>
      <c r="D261" s="160" t="s">
        <v>554</v>
      </c>
      <c r="E261" s="161" t="s">
        <v>104</v>
      </c>
      <c r="F261" s="162" t="s">
        <v>362</v>
      </c>
      <c r="G261" s="163" t="s">
        <v>44</v>
      </c>
      <c r="H261" s="161" t="s">
        <v>313</v>
      </c>
      <c r="I261" s="161" t="s">
        <v>312</v>
      </c>
      <c r="J261" s="163" t="s">
        <v>368</v>
      </c>
      <c r="K261" s="164" t="s">
        <v>359</v>
      </c>
      <c r="L261" s="165" t="s">
        <v>359</v>
      </c>
      <c r="M261" s="166">
        <v>41301.981605</v>
      </c>
      <c r="N261" s="167">
        <v>9999.117886</v>
      </c>
      <c r="O261" s="168">
        <v>412983382.99</v>
      </c>
      <c r="P261" s="166">
        <v>412983382.99</v>
      </c>
      <c r="Q261" s="169">
        <v>0</v>
      </c>
      <c r="R261" s="168">
        <v>0</v>
      </c>
      <c r="S261" s="167">
        <v>0</v>
      </c>
      <c r="T261" s="166">
        <v>321.97161</v>
      </c>
      <c r="U261" s="169" t="s">
        <v>557</v>
      </c>
    </row>
    <row r="262" spans="1:21" ht="15">
      <c r="A262" s="158" t="s">
        <v>558</v>
      </c>
      <c r="B262" s="159" t="s">
        <v>554</v>
      </c>
      <c r="C262" s="159" t="s">
        <v>554</v>
      </c>
      <c r="D262" s="160" t="s">
        <v>554</v>
      </c>
      <c r="E262" s="161" t="s">
        <v>105</v>
      </c>
      <c r="F262" s="162" t="s">
        <v>362</v>
      </c>
      <c r="G262" s="163" t="s">
        <v>44</v>
      </c>
      <c r="H262" s="161" t="s">
        <v>311</v>
      </c>
      <c r="I262" s="161" t="s">
        <v>310</v>
      </c>
      <c r="J262" s="163" t="s">
        <v>358</v>
      </c>
      <c r="K262" s="164" t="s">
        <v>359</v>
      </c>
      <c r="L262" s="165" t="s">
        <v>359</v>
      </c>
      <c r="M262" s="166">
        <v>20590.481785</v>
      </c>
      <c r="N262" s="167">
        <v>10000</v>
      </c>
      <c r="O262" s="168">
        <v>205904817.85</v>
      </c>
      <c r="P262" s="166">
        <v>205904817.85</v>
      </c>
      <c r="Q262" s="169">
        <v>205886654.7</v>
      </c>
      <c r="R262" s="168">
        <v>0</v>
      </c>
      <c r="S262" s="167">
        <v>0</v>
      </c>
      <c r="T262" s="166">
        <v>321.97161</v>
      </c>
      <c r="U262" s="169" t="s">
        <v>554</v>
      </c>
    </row>
    <row r="263" spans="1:21" ht="15">
      <c r="A263" s="158" t="s">
        <v>559</v>
      </c>
      <c r="B263" s="159" t="s">
        <v>554</v>
      </c>
      <c r="C263" s="159" t="s">
        <v>554</v>
      </c>
      <c r="D263" s="160" t="s">
        <v>554</v>
      </c>
      <c r="E263" s="161" t="s">
        <v>105</v>
      </c>
      <c r="F263" s="162" t="s">
        <v>362</v>
      </c>
      <c r="G263" s="163" t="s">
        <v>44</v>
      </c>
      <c r="H263" s="161" t="s">
        <v>313</v>
      </c>
      <c r="I263" s="161" t="s">
        <v>312</v>
      </c>
      <c r="J263" s="163" t="s">
        <v>368</v>
      </c>
      <c r="K263" s="164" t="s">
        <v>359</v>
      </c>
      <c r="L263" s="165" t="s">
        <v>359</v>
      </c>
      <c r="M263" s="166">
        <v>20590.481785</v>
      </c>
      <c r="N263" s="167">
        <v>9999.117886</v>
      </c>
      <c r="O263" s="168">
        <v>205886654.7</v>
      </c>
      <c r="P263" s="166">
        <v>205886654.7</v>
      </c>
      <c r="Q263" s="169">
        <v>0</v>
      </c>
      <c r="R263" s="168">
        <v>0</v>
      </c>
      <c r="S263" s="167">
        <v>0</v>
      </c>
      <c r="T263" s="166">
        <v>321.97161</v>
      </c>
      <c r="U263" s="169" t="s">
        <v>557</v>
      </c>
    </row>
    <row r="264" spans="1:21" ht="15">
      <c r="A264" s="158" t="s">
        <v>537</v>
      </c>
      <c r="B264" s="159" t="s">
        <v>557</v>
      </c>
      <c r="C264" s="159" t="s">
        <v>557</v>
      </c>
      <c r="D264" s="160" t="s">
        <v>557</v>
      </c>
      <c r="E264" s="161" t="s">
        <v>99</v>
      </c>
      <c r="F264" s="162" t="s">
        <v>362</v>
      </c>
      <c r="G264" s="163" t="s">
        <v>44</v>
      </c>
      <c r="H264" s="161" t="s">
        <v>313</v>
      </c>
      <c r="I264" s="161" t="s">
        <v>312</v>
      </c>
      <c r="J264" s="163" t="s">
        <v>358</v>
      </c>
      <c r="K264" s="164" t="s">
        <v>359</v>
      </c>
      <c r="L264" s="165" t="s">
        <v>359</v>
      </c>
      <c r="M264" s="166">
        <v>64213.871495</v>
      </c>
      <c r="N264" s="167">
        <v>10000</v>
      </c>
      <c r="O264" s="168">
        <v>642138714.95</v>
      </c>
      <c r="P264" s="166">
        <v>642138714.95</v>
      </c>
      <c r="Q264" s="169">
        <v>642082070.99</v>
      </c>
      <c r="R264" s="168">
        <v>0</v>
      </c>
      <c r="S264" s="167">
        <v>0</v>
      </c>
      <c r="T264" s="166">
        <v>321.97161</v>
      </c>
      <c r="U264" s="169" t="s">
        <v>557</v>
      </c>
    </row>
    <row r="265" spans="1:21" ht="15">
      <c r="A265" s="158" t="s">
        <v>549</v>
      </c>
      <c r="B265" s="159" t="s">
        <v>557</v>
      </c>
      <c r="C265" s="159" t="s">
        <v>557</v>
      </c>
      <c r="D265" s="160" t="s">
        <v>557</v>
      </c>
      <c r="E265" s="161" t="s">
        <v>99</v>
      </c>
      <c r="F265" s="162" t="s">
        <v>362</v>
      </c>
      <c r="G265" s="163" t="s">
        <v>44</v>
      </c>
      <c r="H265" s="161" t="s">
        <v>315</v>
      </c>
      <c r="I265" s="161" t="s">
        <v>314</v>
      </c>
      <c r="J265" s="163" t="s">
        <v>368</v>
      </c>
      <c r="K265" s="164" t="s">
        <v>359</v>
      </c>
      <c r="L265" s="165" t="s">
        <v>359</v>
      </c>
      <c r="M265" s="166">
        <v>57999.999999</v>
      </c>
      <c r="N265" s="167">
        <v>9999.117886</v>
      </c>
      <c r="O265" s="168">
        <v>579948837.39</v>
      </c>
      <c r="P265" s="166">
        <v>579948837.39</v>
      </c>
      <c r="Q265" s="169">
        <v>0</v>
      </c>
      <c r="R265" s="168">
        <v>0</v>
      </c>
      <c r="S265" s="167">
        <v>0</v>
      </c>
      <c r="T265" s="166">
        <v>322.073019941809</v>
      </c>
      <c r="U265" s="169" t="s">
        <v>560</v>
      </c>
    </row>
    <row r="266" spans="1:21" ht="15">
      <c r="A266" s="158" t="s">
        <v>550</v>
      </c>
      <c r="B266" s="159" t="s">
        <v>557</v>
      </c>
      <c r="C266" s="159" t="s">
        <v>557</v>
      </c>
      <c r="D266" s="160" t="s">
        <v>557</v>
      </c>
      <c r="E266" s="161" t="s">
        <v>99</v>
      </c>
      <c r="F266" s="162" t="s">
        <v>362</v>
      </c>
      <c r="G266" s="163" t="s">
        <v>44</v>
      </c>
      <c r="H266" s="161" t="s">
        <v>315</v>
      </c>
      <c r="I266" s="161" t="s">
        <v>314</v>
      </c>
      <c r="J266" s="163" t="s">
        <v>368</v>
      </c>
      <c r="K266" s="164" t="s">
        <v>359</v>
      </c>
      <c r="L266" s="165" t="s">
        <v>359</v>
      </c>
      <c r="M266" s="166">
        <v>6550.153953</v>
      </c>
      <c r="N266" s="167">
        <v>9999.115147</v>
      </c>
      <c r="O266" s="168">
        <v>65495743.61</v>
      </c>
      <c r="P266" s="166">
        <v>65495743.61</v>
      </c>
      <c r="Q266" s="169">
        <v>0</v>
      </c>
      <c r="R266" s="168">
        <v>0</v>
      </c>
      <c r="S266" s="167">
        <v>0</v>
      </c>
      <c r="T266" s="166">
        <v>322.073019941809</v>
      </c>
      <c r="U266" s="169" t="s">
        <v>560</v>
      </c>
    </row>
    <row r="267" spans="1:21" ht="15">
      <c r="A267" s="158" t="s">
        <v>531</v>
      </c>
      <c r="B267" s="159" t="s">
        <v>557</v>
      </c>
      <c r="C267" s="159" t="s">
        <v>557</v>
      </c>
      <c r="D267" s="160" t="s">
        <v>557</v>
      </c>
      <c r="E267" s="161" t="s">
        <v>100</v>
      </c>
      <c r="F267" s="162" t="s">
        <v>362</v>
      </c>
      <c r="G267" s="163" t="s">
        <v>44</v>
      </c>
      <c r="H267" s="161" t="s">
        <v>313</v>
      </c>
      <c r="I267" s="161" t="s">
        <v>312</v>
      </c>
      <c r="J267" s="163" t="s">
        <v>358</v>
      </c>
      <c r="K267" s="164" t="s">
        <v>359</v>
      </c>
      <c r="L267" s="165" t="s">
        <v>359</v>
      </c>
      <c r="M267" s="166">
        <v>55756.532661</v>
      </c>
      <c r="N267" s="167">
        <v>10000</v>
      </c>
      <c r="O267" s="168">
        <v>557565326.61</v>
      </c>
      <c r="P267" s="166">
        <v>557565326.61</v>
      </c>
      <c r="Q267" s="169">
        <v>557516143</v>
      </c>
      <c r="R267" s="168">
        <v>0</v>
      </c>
      <c r="S267" s="167">
        <v>0</v>
      </c>
      <c r="T267" s="166">
        <v>321.97161</v>
      </c>
      <c r="U267" s="169" t="s">
        <v>557</v>
      </c>
    </row>
    <row r="268" spans="1:21" ht="15">
      <c r="A268" s="158" t="s">
        <v>536</v>
      </c>
      <c r="B268" s="159" t="s">
        <v>557</v>
      </c>
      <c r="C268" s="159" t="s">
        <v>557</v>
      </c>
      <c r="D268" s="160" t="s">
        <v>557</v>
      </c>
      <c r="E268" s="161" t="s">
        <v>100</v>
      </c>
      <c r="F268" s="162" t="s">
        <v>362</v>
      </c>
      <c r="G268" s="163" t="s">
        <v>44</v>
      </c>
      <c r="H268" s="161" t="s">
        <v>315</v>
      </c>
      <c r="I268" s="161" t="s">
        <v>314</v>
      </c>
      <c r="J268" s="163" t="s">
        <v>368</v>
      </c>
      <c r="K268" s="164" t="s">
        <v>359</v>
      </c>
      <c r="L268" s="165" t="s">
        <v>359</v>
      </c>
      <c r="M268" s="166">
        <v>56123.865438</v>
      </c>
      <c r="N268" s="167">
        <v>9999.115147</v>
      </c>
      <c r="O268" s="168">
        <v>561188993.01</v>
      </c>
      <c r="P268" s="166">
        <v>561188993.01</v>
      </c>
      <c r="Q268" s="169">
        <v>0</v>
      </c>
      <c r="R268" s="168">
        <v>0</v>
      </c>
      <c r="S268" s="167">
        <v>0</v>
      </c>
      <c r="T268" s="166">
        <v>322.971345</v>
      </c>
      <c r="U268" s="169" t="s">
        <v>560</v>
      </c>
    </row>
    <row r="269" spans="1:21" ht="15">
      <c r="A269" s="158" t="s">
        <v>399</v>
      </c>
      <c r="B269" s="159" t="s">
        <v>557</v>
      </c>
      <c r="C269" s="159" t="s">
        <v>557</v>
      </c>
      <c r="D269" s="160" t="s">
        <v>557</v>
      </c>
      <c r="E269" s="161" t="s">
        <v>101</v>
      </c>
      <c r="F269" s="162" t="s">
        <v>362</v>
      </c>
      <c r="G269" s="163" t="s">
        <v>44</v>
      </c>
      <c r="H269" s="161" t="s">
        <v>313</v>
      </c>
      <c r="I269" s="161" t="s">
        <v>312</v>
      </c>
      <c r="J269" s="163" t="s">
        <v>358</v>
      </c>
      <c r="K269" s="164" t="s">
        <v>359</v>
      </c>
      <c r="L269" s="165" t="s">
        <v>359</v>
      </c>
      <c r="M269" s="166">
        <v>20360.614738</v>
      </c>
      <c r="N269" s="167">
        <v>10000</v>
      </c>
      <c r="O269" s="168">
        <v>203606147.38</v>
      </c>
      <c r="P269" s="166">
        <v>203606147.38</v>
      </c>
      <c r="Q269" s="169">
        <v>203588187</v>
      </c>
      <c r="R269" s="168">
        <v>0</v>
      </c>
      <c r="S269" s="167">
        <v>0</v>
      </c>
      <c r="T269" s="166">
        <v>321.97161</v>
      </c>
      <c r="U269" s="169" t="s">
        <v>557</v>
      </c>
    </row>
    <row r="270" spans="1:21" ht="15">
      <c r="A270" s="158" t="s">
        <v>401</v>
      </c>
      <c r="B270" s="159" t="s">
        <v>557</v>
      </c>
      <c r="C270" s="159" t="s">
        <v>557</v>
      </c>
      <c r="D270" s="160" t="s">
        <v>557</v>
      </c>
      <c r="E270" s="161" t="s">
        <v>101</v>
      </c>
      <c r="F270" s="162" t="s">
        <v>362</v>
      </c>
      <c r="G270" s="163" t="s">
        <v>44</v>
      </c>
      <c r="H270" s="161" t="s">
        <v>315</v>
      </c>
      <c r="I270" s="161" t="s">
        <v>314</v>
      </c>
      <c r="J270" s="163" t="s">
        <v>368</v>
      </c>
      <c r="K270" s="164" t="s">
        <v>359</v>
      </c>
      <c r="L270" s="165" t="s">
        <v>359</v>
      </c>
      <c r="M270" s="166">
        <v>20404.653212</v>
      </c>
      <c r="N270" s="167">
        <v>9999.115147</v>
      </c>
      <c r="O270" s="168">
        <v>204028477</v>
      </c>
      <c r="P270" s="166">
        <v>204028477</v>
      </c>
      <c r="Q270" s="169">
        <v>0</v>
      </c>
      <c r="R270" s="168">
        <v>0</v>
      </c>
      <c r="S270" s="167">
        <v>0</v>
      </c>
      <c r="T270" s="166">
        <v>322.971345</v>
      </c>
      <c r="U270" s="169" t="s">
        <v>560</v>
      </c>
    </row>
    <row r="271" spans="1:21" ht="15">
      <c r="A271" s="158" t="s">
        <v>472</v>
      </c>
      <c r="B271" s="159" t="s">
        <v>557</v>
      </c>
      <c r="C271" s="159" t="s">
        <v>557</v>
      </c>
      <c r="D271" s="160" t="s">
        <v>557</v>
      </c>
      <c r="E271" s="161" t="s">
        <v>102</v>
      </c>
      <c r="F271" s="162" t="s">
        <v>362</v>
      </c>
      <c r="G271" s="163" t="s">
        <v>44</v>
      </c>
      <c r="H271" s="161" t="s">
        <v>313</v>
      </c>
      <c r="I271" s="161" t="s">
        <v>312</v>
      </c>
      <c r="J271" s="163" t="s">
        <v>358</v>
      </c>
      <c r="K271" s="164" t="s">
        <v>359</v>
      </c>
      <c r="L271" s="165" t="s">
        <v>359</v>
      </c>
      <c r="M271" s="166">
        <v>41294.930383</v>
      </c>
      <c r="N271" s="167">
        <v>10000</v>
      </c>
      <c r="O271" s="168">
        <v>412949303.83</v>
      </c>
      <c r="P271" s="166">
        <v>412949303.83</v>
      </c>
      <c r="Q271" s="169">
        <v>412912876.99</v>
      </c>
      <c r="R271" s="168">
        <v>0</v>
      </c>
      <c r="S271" s="167">
        <v>0</v>
      </c>
      <c r="T271" s="166">
        <v>321.97161</v>
      </c>
      <c r="U271" s="169" t="s">
        <v>557</v>
      </c>
    </row>
    <row r="272" spans="1:21" ht="15">
      <c r="A272" s="158" t="s">
        <v>476</v>
      </c>
      <c r="B272" s="159" t="s">
        <v>557</v>
      </c>
      <c r="C272" s="159" t="s">
        <v>557</v>
      </c>
      <c r="D272" s="160" t="s">
        <v>557</v>
      </c>
      <c r="E272" s="161" t="s">
        <v>102</v>
      </c>
      <c r="F272" s="162" t="s">
        <v>362</v>
      </c>
      <c r="G272" s="163" t="s">
        <v>44</v>
      </c>
      <c r="H272" s="161" t="s">
        <v>315</v>
      </c>
      <c r="I272" s="161" t="s">
        <v>314</v>
      </c>
      <c r="J272" s="163" t="s">
        <v>368</v>
      </c>
      <c r="K272" s="164" t="s">
        <v>359</v>
      </c>
      <c r="L272" s="165" t="s">
        <v>359</v>
      </c>
      <c r="M272" s="166">
        <v>41384.248198</v>
      </c>
      <c r="N272" s="167">
        <v>9999.115147</v>
      </c>
      <c r="O272" s="168">
        <v>413805863</v>
      </c>
      <c r="P272" s="166">
        <v>413805863</v>
      </c>
      <c r="Q272" s="169">
        <v>0</v>
      </c>
      <c r="R272" s="168">
        <v>0</v>
      </c>
      <c r="S272" s="167">
        <v>0</v>
      </c>
      <c r="T272" s="166">
        <v>322.971345</v>
      </c>
      <c r="U272" s="169" t="s">
        <v>560</v>
      </c>
    </row>
    <row r="273" spans="1:21" ht="15">
      <c r="A273" s="158" t="s">
        <v>421</v>
      </c>
      <c r="B273" s="159" t="s">
        <v>557</v>
      </c>
      <c r="C273" s="159" t="s">
        <v>557</v>
      </c>
      <c r="D273" s="160" t="s">
        <v>557</v>
      </c>
      <c r="E273" s="161" t="s">
        <v>103</v>
      </c>
      <c r="F273" s="162" t="s">
        <v>362</v>
      </c>
      <c r="G273" s="163" t="s">
        <v>44</v>
      </c>
      <c r="H273" s="161" t="s">
        <v>313</v>
      </c>
      <c r="I273" s="161" t="s">
        <v>312</v>
      </c>
      <c r="J273" s="163" t="s">
        <v>358</v>
      </c>
      <c r="K273" s="164" t="s">
        <v>359</v>
      </c>
      <c r="L273" s="165" t="s">
        <v>359</v>
      </c>
      <c r="M273" s="166">
        <v>13481.587329</v>
      </c>
      <c r="N273" s="167">
        <v>10000</v>
      </c>
      <c r="O273" s="168">
        <v>134815873.29</v>
      </c>
      <c r="P273" s="166">
        <v>134815873.29</v>
      </c>
      <c r="Q273" s="169">
        <v>134803981</v>
      </c>
      <c r="R273" s="168">
        <v>0</v>
      </c>
      <c r="S273" s="167">
        <v>0</v>
      </c>
      <c r="T273" s="166">
        <v>321.971245</v>
      </c>
      <c r="U273" s="169" t="s">
        <v>557</v>
      </c>
    </row>
    <row r="274" spans="1:21" ht="15">
      <c r="A274" s="158" t="s">
        <v>417</v>
      </c>
      <c r="B274" s="159" t="s">
        <v>557</v>
      </c>
      <c r="C274" s="159" t="s">
        <v>557</v>
      </c>
      <c r="D274" s="160" t="s">
        <v>557</v>
      </c>
      <c r="E274" s="161" t="s">
        <v>103</v>
      </c>
      <c r="F274" s="162" t="s">
        <v>362</v>
      </c>
      <c r="G274" s="163" t="s">
        <v>44</v>
      </c>
      <c r="H274" s="161" t="s">
        <v>315</v>
      </c>
      <c r="I274" s="161" t="s">
        <v>314</v>
      </c>
      <c r="J274" s="163" t="s">
        <v>368</v>
      </c>
      <c r="K274" s="164" t="s">
        <v>359</v>
      </c>
      <c r="L274" s="165" t="s">
        <v>359</v>
      </c>
      <c r="M274" s="166">
        <v>13510.747002</v>
      </c>
      <c r="N274" s="167">
        <v>9999.115147</v>
      </c>
      <c r="O274" s="168">
        <v>135095515</v>
      </c>
      <c r="P274" s="166">
        <v>135095515</v>
      </c>
      <c r="Q274" s="169">
        <v>0</v>
      </c>
      <c r="R274" s="168">
        <v>0</v>
      </c>
      <c r="S274" s="167">
        <v>0</v>
      </c>
      <c r="T274" s="166">
        <v>322.971345</v>
      </c>
      <c r="U274" s="169" t="s">
        <v>560</v>
      </c>
    </row>
    <row r="275" spans="1:21" ht="15">
      <c r="A275" s="158" t="s">
        <v>463</v>
      </c>
      <c r="B275" s="159" t="s">
        <v>557</v>
      </c>
      <c r="C275" s="159" t="s">
        <v>557</v>
      </c>
      <c r="D275" s="160" t="s">
        <v>557</v>
      </c>
      <c r="E275" s="161" t="s">
        <v>104</v>
      </c>
      <c r="F275" s="162" t="s">
        <v>362</v>
      </c>
      <c r="G275" s="163" t="s">
        <v>44</v>
      </c>
      <c r="H275" s="161" t="s">
        <v>313</v>
      </c>
      <c r="I275" s="161" t="s">
        <v>312</v>
      </c>
      <c r="J275" s="163" t="s">
        <v>358</v>
      </c>
      <c r="K275" s="164" t="s">
        <v>359</v>
      </c>
      <c r="L275" s="165" t="s">
        <v>359</v>
      </c>
      <c r="M275" s="166">
        <v>41301.981605</v>
      </c>
      <c r="N275" s="167">
        <v>10000</v>
      </c>
      <c r="O275" s="168">
        <v>413019816.05</v>
      </c>
      <c r="P275" s="166">
        <v>413019816.05</v>
      </c>
      <c r="Q275" s="169">
        <v>412983382.99</v>
      </c>
      <c r="R275" s="168">
        <v>0</v>
      </c>
      <c r="S275" s="167">
        <v>0</v>
      </c>
      <c r="T275" s="166">
        <v>321.97161</v>
      </c>
      <c r="U275" s="169" t="s">
        <v>557</v>
      </c>
    </row>
    <row r="276" spans="1:21" ht="15">
      <c r="A276" s="158" t="s">
        <v>464</v>
      </c>
      <c r="B276" s="159" t="s">
        <v>557</v>
      </c>
      <c r="C276" s="159" t="s">
        <v>557</v>
      </c>
      <c r="D276" s="160" t="s">
        <v>557</v>
      </c>
      <c r="E276" s="161" t="s">
        <v>104</v>
      </c>
      <c r="F276" s="162" t="s">
        <v>362</v>
      </c>
      <c r="G276" s="163" t="s">
        <v>44</v>
      </c>
      <c r="H276" s="161" t="s">
        <v>315</v>
      </c>
      <c r="I276" s="161" t="s">
        <v>314</v>
      </c>
      <c r="J276" s="163" t="s">
        <v>368</v>
      </c>
      <c r="K276" s="164" t="s">
        <v>359</v>
      </c>
      <c r="L276" s="165" t="s">
        <v>359</v>
      </c>
      <c r="M276" s="166">
        <v>41391.314723</v>
      </c>
      <c r="N276" s="167">
        <v>9999.115147</v>
      </c>
      <c r="O276" s="168">
        <v>413876522.01</v>
      </c>
      <c r="P276" s="166">
        <v>413876522.01</v>
      </c>
      <c r="Q276" s="169">
        <v>0</v>
      </c>
      <c r="R276" s="168">
        <v>0</v>
      </c>
      <c r="S276" s="167">
        <v>0</v>
      </c>
      <c r="T276" s="166">
        <v>322.971345</v>
      </c>
      <c r="U276" s="169" t="s">
        <v>560</v>
      </c>
    </row>
    <row r="277" spans="1:21" ht="15">
      <c r="A277" s="158" t="s">
        <v>561</v>
      </c>
      <c r="B277" s="159" t="s">
        <v>557</v>
      </c>
      <c r="C277" s="159" t="s">
        <v>557</v>
      </c>
      <c r="D277" s="160" t="s">
        <v>557</v>
      </c>
      <c r="E277" s="161" t="s">
        <v>105</v>
      </c>
      <c r="F277" s="162" t="s">
        <v>362</v>
      </c>
      <c r="G277" s="163" t="s">
        <v>44</v>
      </c>
      <c r="H277" s="161" t="s">
        <v>313</v>
      </c>
      <c r="I277" s="161" t="s">
        <v>312</v>
      </c>
      <c r="J277" s="163" t="s">
        <v>358</v>
      </c>
      <c r="K277" s="164" t="s">
        <v>359</v>
      </c>
      <c r="L277" s="165" t="s">
        <v>359</v>
      </c>
      <c r="M277" s="166">
        <v>20590.481785</v>
      </c>
      <c r="N277" s="167">
        <v>10000</v>
      </c>
      <c r="O277" s="168">
        <v>205904817.85</v>
      </c>
      <c r="P277" s="166">
        <v>205904817.85</v>
      </c>
      <c r="Q277" s="169">
        <v>205886654.7</v>
      </c>
      <c r="R277" s="168">
        <v>0</v>
      </c>
      <c r="S277" s="167">
        <v>0</v>
      </c>
      <c r="T277" s="166">
        <v>321.97161</v>
      </c>
      <c r="U277" s="169" t="s">
        <v>557</v>
      </c>
    </row>
    <row r="278" spans="1:21" ht="15">
      <c r="A278" s="158" t="s">
        <v>562</v>
      </c>
      <c r="B278" s="159" t="s">
        <v>557</v>
      </c>
      <c r="C278" s="159" t="s">
        <v>557</v>
      </c>
      <c r="D278" s="160" t="s">
        <v>557</v>
      </c>
      <c r="E278" s="161" t="s">
        <v>105</v>
      </c>
      <c r="F278" s="162" t="s">
        <v>362</v>
      </c>
      <c r="G278" s="163" t="s">
        <v>44</v>
      </c>
      <c r="H278" s="161" t="s">
        <v>315</v>
      </c>
      <c r="I278" s="161" t="s">
        <v>314</v>
      </c>
      <c r="J278" s="163" t="s">
        <v>368</v>
      </c>
      <c r="K278" s="164" t="s">
        <v>359</v>
      </c>
      <c r="L278" s="165" t="s">
        <v>359</v>
      </c>
      <c r="M278" s="166">
        <v>20635.017471</v>
      </c>
      <c r="N278" s="167">
        <v>9999.115147</v>
      </c>
      <c r="O278" s="168">
        <v>206331915.75</v>
      </c>
      <c r="P278" s="166">
        <v>206331915.75</v>
      </c>
      <c r="Q278" s="169">
        <v>0</v>
      </c>
      <c r="R278" s="168">
        <v>0</v>
      </c>
      <c r="S278" s="167">
        <v>0</v>
      </c>
      <c r="T278" s="166">
        <v>322.971345</v>
      </c>
      <c r="U278" s="169" t="s">
        <v>560</v>
      </c>
    </row>
    <row r="279" spans="1:21" ht="15">
      <c r="A279" s="158" t="s">
        <v>552</v>
      </c>
      <c r="B279" s="159" t="s">
        <v>560</v>
      </c>
      <c r="C279" s="159" t="s">
        <v>560</v>
      </c>
      <c r="D279" s="160" t="s">
        <v>560</v>
      </c>
      <c r="E279" s="161" t="s">
        <v>99</v>
      </c>
      <c r="F279" s="162" t="s">
        <v>362</v>
      </c>
      <c r="G279" s="163" t="s">
        <v>44</v>
      </c>
      <c r="H279" s="161" t="s">
        <v>315</v>
      </c>
      <c r="I279" s="161" t="s">
        <v>314</v>
      </c>
      <c r="J279" s="163" t="s">
        <v>358</v>
      </c>
      <c r="K279" s="164" t="s">
        <v>359</v>
      </c>
      <c r="L279" s="165" t="s">
        <v>359</v>
      </c>
      <c r="M279" s="166">
        <v>64550.153952</v>
      </c>
      <c r="N279" s="167">
        <v>10000</v>
      </c>
      <c r="O279" s="168">
        <v>645501539.52</v>
      </c>
      <c r="P279" s="166">
        <v>645501539.52</v>
      </c>
      <c r="Q279" s="169">
        <v>645444581</v>
      </c>
      <c r="R279" s="168">
        <v>0</v>
      </c>
      <c r="S279" s="167">
        <v>0</v>
      </c>
      <c r="T279" s="166">
        <v>322.073019941809</v>
      </c>
      <c r="U279" s="169" t="s">
        <v>560</v>
      </c>
    </row>
    <row r="280" spans="1:21" ht="15">
      <c r="A280" s="158" t="s">
        <v>553</v>
      </c>
      <c r="B280" s="159" t="s">
        <v>560</v>
      </c>
      <c r="C280" s="159" t="s">
        <v>560</v>
      </c>
      <c r="D280" s="160" t="s">
        <v>560</v>
      </c>
      <c r="E280" s="161" t="s">
        <v>99</v>
      </c>
      <c r="F280" s="162" t="s">
        <v>362</v>
      </c>
      <c r="G280" s="163" t="s">
        <v>44</v>
      </c>
      <c r="H280" s="161" t="s">
        <v>317</v>
      </c>
      <c r="I280" s="161" t="s">
        <v>316</v>
      </c>
      <c r="J280" s="163" t="s">
        <v>368</v>
      </c>
      <c r="K280" s="164" t="s">
        <v>359</v>
      </c>
      <c r="L280" s="165" t="s">
        <v>359</v>
      </c>
      <c r="M280" s="166">
        <v>64550.153941</v>
      </c>
      <c r="N280" s="167">
        <v>9999.115147</v>
      </c>
      <c r="O280" s="168">
        <v>645444422.01</v>
      </c>
      <c r="P280" s="166">
        <v>645444422.01</v>
      </c>
      <c r="Q280" s="169">
        <v>0</v>
      </c>
      <c r="R280" s="168">
        <v>0</v>
      </c>
      <c r="S280" s="167">
        <v>0</v>
      </c>
      <c r="T280" s="166">
        <v>322.971345</v>
      </c>
      <c r="U280" s="169" t="s">
        <v>563</v>
      </c>
    </row>
    <row r="281" spans="1:21" ht="15">
      <c r="A281" s="158" t="s">
        <v>537</v>
      </c>
      <c r="B281" s="159" t="s">
        <v>560</v>
      </c>
      <c r="C281" s="159" t="s">
        <v>560</v>
      </c>
      <c r="D281" s="160" t="s">
        <v>560</v>
      </c>
      <c r="E281" s="161" t="s">
        <v>100</v>
      </c>
      <c r="F281" s="162" t="s">
        <v>362</v>
      </c>
      <c r="G281" s="163" t="s">
        <v>44</v>
      </c>
      <c r="H281" s="161" t="s">
        <v>315</v>
      </c>
      <c r="I281" s="161" t="s">
        <v>314</v>
      </c>
      <c r="J281" s="163" t="s">
        <v>358</v>
      </c>
      <c r="K281" s="164" t="s">
        <v>359</v>
      </c>
      <c r="L281" s="165" t="s">
        <v>359</v>
      </c>
      <c r="M281" s="166">
        <v>56123.865438</v>
      </c>
      <c r="N281" s="167">
        <v>10000</v>
      </c>
      <c r="O281" s="168">
        <v>561238654.38</v>
      </c>
      <c r="P281" s="166">
        <v>561238654.38</v>
      </c>
      <c r="Q281" s="169">
        <v>561188993.01</v>
      </c>
      <c r="R281" s="168">
        <v>0</v>
      </c>
      <c r="S281" s="167">
        <v>0</v>
      </c>
      <c r="T281" s="166">
        <v>322.971345</v>
      </c>
      <c r="U281" s="169" t="s">
        <v>560</v>
      </c>
    </row>
    <row r="282" spans="1:21" ht="15">
      <c r="A282" s="158" t="s">
        <v>549</v>
      </c>
      <c r="B282" s="159" t="s">
        <v>560</v>
      </c>
      <c r="C282" s="159" t="s">
        <v>560</v>
      </c>
      <c r="D282" s="160" t="s">
        <v>560</v>
      </c>
      <c r="E282" s="161" t="s">
        <v>100</v>
      </c>
      <c r="F282" s="162" t="s">
        <v>362</v>
      </c>
      <c r="G282" s="163" t="s">
        <v>44</v>
      </c>
      <c r="H282" s="161" t="s">
        <v>317</v>
      </c>
      <c r="I282" s="161" t="s">
        <v>316</v>
      </c>
      <c r="J282" s="163" t="s">
        <v>368</v>
      </c>
      <c r="K282" s="164" t="s">
        <v>359</v>
      </c>
      <c r="L282" s="165" t="s">
        <v>359</v>
      </c>
      <c r="M282" s="166">
        <v>56123.865438</v>
      </c>
      <c r="N282" s="167">
        <v>9999.115147</v>
      </c>
      <c r="O282" s="168">
        <v>561188993.01</v>
      </c>
      <c r="P282" s="166">
        <v>561188993.01</v>
      </c>
      <c r="Q282" s="169">
        <v>0</v>
      </c>
      <c r="R282" s="168">
        <v>0</v>
      </c>
      <c r="S282" s="167">
        <v>0</v>
      </c>
      <c r="T282" s="166">
        <v>322.971345</v>
      </c>
      <c r="U282" s="169" t="s">
        <v>563</v>
      </c>
    </row>
    <row r="283" spans="1:21" ht="15">
      <c r="A283" s="158" t="s">
        <v>393</v>
      </c>
      <c r="B283" s="159" t="s">
        <v>560</v>
      </c>
      <c r="C283" s="159" t="s">
        <v>560</v>
      </c>
      <c r="D283" s="160" t="s">
        <v>560</v>
      </c>
      <c r="E283" s="161" t="s">
        <v>101</v>
      </c>
      <c r="F283" s="162" t="s">
        <v>362</v>
      </c>
      <c r="G283" s="163" t="s">
        <v>44</v>
      </c>
      <c r="H283" s="161" t="s">
        <v>315</v>
      </c>
      <c r="I283" s="161" t="s">
        <v>314</v>
      </c>
      <c r="J283" s="163" t="s">
        <v>358</v>
      </c>
      <c r="K283" s="164" t="s">
        <v>359</v>
      </c>
      <c r="L283" s="165" t="s">
        <v>359</v>
      </c>
      <c r="M283" s="166">
        <v>20404.653212</v>
      </c>
      <c r="N283" s="167">
        <v>10000</v>
      </c>
      <c r="O283" s="168">
        <v>204046532.12</v>
      </c>
      <c r="P283" s="166">
        <v>204046532.12</v>
      </c>
      <c r="Q283" s="169">
        <v>204028477</v>
      </c>
      <c r="R283" s="168">
        <v>0</v>
      </c>
      <c r="S283" s="167">
        <v>0</v>
      </c>
      <c r="T283" s="166">
        <v>322.971345</v>
      </c>
      <c r="U283" s="169" t="s">
        <v>560</v>
      </c>
    </row>
    <row r="284" spans="1:21" ht="15">
      <c r="A284" s="158" t="s">
        <v>396</v>
      </c>
      <c r="B284" s="159" t="s">
        <v>560</v>
      </c>
      <c r="C284" s="159" t="s">
        <v>560</v>
      </c>
      <c r="D284" s="160" t="s">
        <v>560</v>
      </c>
      <c r="E284" s="161" t="s">
        <v>101</v>
      </c>
      <c r="F284" s="162" t="s">
        <v>362</v>
      </c>
      <c r="G284" s="163" t="s">
        <v>44</v>
      </c>
      <c r="H284" s="161" t="s">
        <v>317</v>
      </c>
      <c r="I284" s="161" t="s">
        <v>316</v>
      </c>
      <c r="J284" s="163" t="s">
        <v>368</v>
      </c>
      <c r="K284" s="164" t="s">
        <v>359</v>
      </c>
      <c r="L284" s="165" t="s">
        <v>359</v>
      </c>
      <c r="M284" s="166">
        <v>20404.653212</v>
      </c>
      <c r="N284" s="167">
        <v>9999.115147</v>
      </c>
      <c r="O284" s="168">
        <v>204028477</v>
      </c>
      <c r="P284" s="166">
        <v>204028477</v>
      </c>
      <c r="Q284" s="169">
        <v>0</v>
      </c>
      <c r="R284" s="168">
        <v>0</v>
      </c>
      <c r="S284" s="167">
        <v>0</v>
      </c>
      <c r="T284" s="166">
        <v>322.971345</v>
      </c>
      <c r="U284" s="169" t="s">
        <v>563</v>
      </c>
    </row>
    <row r="285" spans="1:21" ht="15">
      <c r="A285" s="158" t="s">
        <v>488</v>
      </c>
      <c r="B285" s="159" t="s">
        <v>560</v>
      </c>
      <c r="C285" s="159" t="s">
        <v>560</v>
      </c>
      <c r="D285" s="160" t="s">
        <v>560</v>
      </c>
      <c r="E285" s="161" t="s">
        <v>102</v>
      </c>
      <c r="F285" s="162" t="s">
        <v>362</v>
      </c>
      <c r="G285" s="163" t="s">
        <v>44</v>
      </c>
      <c r="H285" s="161" t="s">
        <v>315</v>
      </c>
      <c r="I285" s="161" t="s">
        <v>314</v>
      </c>
      <c r="J285" s="163" t="s">
        <v>358</v>
      </c>
      <c r="K285" s="164" t="s">
        <v>359</v>
      </c>
      <c r="L285" s="165" t="s">
        <v>359</v>
      </c>
      <c r="M285" s="166">
        <v>41384.248198</v>
      </c>
      <c r="N285" s="167">
        <v>10000</v>
      </c>
      <c r="O285" s="168">
        <v>413842481.98</v>
      </c>
      <c r="P285" s="166">
        <v>413842481.98</v>
      </c>
      <c r="Q285" s="169">
        <v>413805863</v>
      </c>
      <c r="R285" s="168">
        <v>0</v>
      </c>
      <c r="S285" s="167">
        <v>0</v>
      </c>
      <c r="T285" s="166">
        <v>322.971345</v>
      </c>
      <c r="U285" s="169" t="s">
        <v>560</v>
      </c>
    </row>
    <row r="286" spans="1:21" ht="15">
      <c r="A286" s="158" t="s">
        <v>487</v>
      </c>
      <c r="B286" s="159" t="s">
        <v>560</v>
      </c>
      <c r="C286" s="159" t="s">
        <v>560</v>
      </c>
      <c r="D286" s="160" t="s">
        <v>560</v>
      </c>
      <c r="E286" s="161" t="s">
        <v>102</v>
      </c>
      <c r="F286" s="162" t="s">
        <v>362</v>
      </c>
      <c r="G286" s="163" t="s">
        <v>44</v>
      </c>
      <c r="H286" s="161" t="s">
        <v>317</v>
      </c>
      <c r="I286" s="161" t="s">
        <v>316</v>
      </c>
      <c r="J286" s="163" t="s">
        <v>368</v>
      </c>
      <c r="K286" s="164" t="s">
        <v>359</v>
      </c>
      <c r="L286" s="165" t="s">
        <v>359</v>
      </c>
      <c r="M286" s="166">
        <v>41384.248198</v>
      </c>
      <c r="N286" s="167">
        <v>9999.115147</v>
      </c>
      <c r="O286" s="168">
        <v>413805863</v>
      </c>
      <c r="P286" s="166">
        <v>413805863</v>
      </c>
      <c r="Q286" s="169">
        <v>0</v>
      </c>
      <c r="R286" s="168">
        <v>0</v>
      </c>
      <c r="S286" s="167">
        <v>0</v>
      </c>
      <c r="T286" s="166">
        <v>322.971345</v>
      </c>
      <c r="U286" s="169" t="s">
        <v>563</v>
      </c>
    </row>
    <row r="287" spans="1:21" ht="15">
      <c r="A287" s="158" t="s">
        <v>422</v>
      </c>
      <c r="B287" s="159" t="s">
        <v>560</v>
      </c>
      <c r="C287" s="159" t="s">
        <v>560</v>
      </c>
      <c r="D287" s="160" t="s">
        <v>560</v>
      </c>
      <c r="E287" s="161" t="s">
        <v>103</v>
      </c>
      <c r="F287" s="162" t="s">
        <v>362</v>
      </c>
      <c r="G287" s="163" t="s">
        <v>44</v>
      </c>
      <c r="H287" s="161" t="s">
        <v>315</v>
      </c>
      <c r="I287" s="161" t="s">
        <v>314</v>
      </c>
      <c r="J287" s="163" t="s">
        <v>358</v>
      </c>
      <c r="K287" s="164" t="s">
        <v>359</v>
      </c>
      <c r="L287" s="165" t="s">
        <v>359</v>
      </c>
      <c r="M287" s="166">
        <v>13510.747002</v>
      </c>
      <c r="N287" s="167">
        <v>10000</v>
      </c>
      <c r="O287" s="168">
        <v>135107470.02</v>
      </c>
      <c r="P287" s="166">
        <v>135107470.02</v>
      </c>
      <c r="Q287" s="169">
        <v>135095515</v>
      </c>
      <c r="R287" s="168">
        <v>0</v>
      </c>
      <c r="S287" s="167">
        <v>0</v>
      </c>
      <c r="T287" s="166">
        <v>322.971345</v>
      </c>
      <c r="U287" s="169" t="s">
        <v>560</v>
      </c>
    </row>
    <row r="288" spans="1:21" ht="15">
      <c r="A288" s="158" t="s">
        <v>414</v>
      </c>
      <c r="B288" s="159" t="s">
        <v>560</v>
      </c>
      <c r="C288" s="159" t="s">
        <v>560</v>
      </c>
      <c r="D288" s="160" t="s">
        <v>560</v>
      </c>
      <c r="E288" s="161" t="s">
        <v>103</v>
      </c>
      <c r="F288" s="162" t="s">
        <v>362</v>
      </c>
      <c r="G288" s="163" t="s">
        <v>44</v>
      </c>
      <c r="H288" s="161" t="s">
        <v>317</v>
      </c>
      <c r="I288" s="161" t="s">
        <v>316</v>
      </c>
      <c r="J288" s="163" t="s">
        <v>368</v>
      </c>
      <c r="K288" s="164" t="s">
        <v>359</v>
      </c>
      <c r="L288" s="165" t="s">
        <v>359</v>
      </c>
      <c r="M288" s="166">
        <v>13510.747002</v>
      </c>
      <c r="N288" s="167">
        <v>9999.115147</v>
      </c>
      <c r="O288" s="168">
        <v>135095515</v>
      </c>
      <c r="P288" s="166">
        <v>135095515</v>
      </c>
      <c r="Q288" s="169">
        <v>0</v>
      </c>
      <c r="R288" s="168">
        <v>0</v>
      </c>
      <c r="S288" s="167">
        <v>0</v>
      </c>
      <c r="T288" s="166">
        <v>322.971345</v>
      </c>
      <c r="U288" s="169" t="s">
        <v>563</v>
      </c>
    </row>
    <row r="289" spans="1:21" ht="15">
      <c r="A289" s="158" t="s">
        <v>465</v>
      </c>
      <c r="B289" s="159" t="s">
        <v>560</v>
      </c>
      <c r="C289" s="159" t="s">
        <v>560</v>
      </c>
      <c r="D289" s="160" t="s">
        <v>560</v>
      </c>
      <c r="E289" s="161" t="s">
        <v>104</v>
      </c>
      <c r="F289" s="162" t="s">
        <v>362</v>
      </c>
      <c r="G289" s="163" t="s">
        <v>44</v>
      </c>
      <c r="H289" s="161" t="s">
        <v>315</v>
      </c>
      <c r="I289" s="161" t="s">
        <v>314</v>
      </c>
      <c r="J289" s="163" t="s">
        <v>358</v>
      </c>
      <c r="K289" s="164" t="s">
        <v>359</v>
      </c>
      <c r="L289" s="165" t="s">
        <v>359</v>
      </c>
      <c r="M289" s="166">
        <v>41391.314723</v>
      </c>
      <c r="N289" s="167">
        <v>10000</v>
      </c>
      <c r="O289" s="168">
        <v>413913147.23</v>
      </c>
      <c r="P289" s="166">
        <v>413913147.23</v>
      </c>
      <c r="Q289" s="169">
        <v>413876522.01</v>
      </c>
      <c r="R289" s="168">
        <v>0</v>
      </c>
      <c r="S289" s="167">
        <v>0</v>
      </c>
      <c r="T289" s="166">
        <v>322.971345</v>
      </c>
      <c r="U289" s="169" t="s">
        <v>560</v>
      </c>
    </row>
    <row r="290" spans="1:21" ht="15">
      <c r="A290" s="158" t="s">
        <v>477</v>
      </c>
      <c r="B290" s="159" t="s">
        <v>560</v>
      </c>
      <c r="C290" s="159" t="s">
        <v>560</v>
      </c>
      <c r="D290" s="160" t="s">
        <v>560</v>
      </c>
      <c r="E290" s="161" t="s">
        <v>104</v>
      </c>
      <c r="F290" s="162" t="s">
        <v>362</v>
      </c>
      <c r="G290" s="163" t="s">
        <v>44</v>
      </c>
      <c r="H290" s="161" t="s">
        <v>317</v>
      </c>
      <c r="I290" s="161" t="s">
        <v>316</v>
      </c>
      <c r="J290" s="163" t="s">
        <v>368</v>
      </c>
      <c r="K290" s="164" t="s">
        <v>359</v>
      </c>
      <c r="L290" s="165" t="s">
        <v>359</v>
      </c>
      <c r="M290" s="166">
        <v>41391.314723</v>
      </c>
      <c r="N290" s="167">
        <v>9999.115147</v>
      </c>
      <c r="O290" s="168">
        <v>413876522.01</v>
      </c>
      <c r="P290" s="166">
        <v>413876522.01</v>
      </c>
      <c r="Q290" s="169">
        <v>0</v>
      </c>
      <c r="R290" s="168">
        <v>0</v>
      </c>
      <c r="S290" s="167">
        <v>0</v>
      </c>
      <c r="T290" s="166">
        <v>322.971345</v>
      </c>
      <c r="U290" s="169" t="s">
        <v>563</v>
      </c>
    </row>
    <row r="291" spans="1:21" ht="15">
      <c r="A291" s="158" t="s">
        <v>564</v>
      </c>
      <c r="B291" s="159" t="s">
        <v>560</v>
      </c>
      <c r="C291" s="159" t="s">
        <v>560</v>
      </c>
      <c r="D291" s="160" t="s">
        <v>560</v>
      </c>
      <c r="E291" s="161" t="s">
        <v>105</v>
      </c>
      <c r="F291" s="162" t="s">
        <v>362</v>
      </c>
      <c r="G291" s="163" t="s">
        <v>44</v>
      </c>
      <c r="H291" s="161" t="s">
        <v>315</v>
      </c>
      <c r="I291" s="161" t="s">
        <v>314</v>
      </c>
      <c r="J291" s="163" t="s">
        <v>358</v>
      </c>
      <c r="K291" s="164" t="s">
        <v>359</v>
      </c>
      <c r="L291" s="165" t="s">
        <v>359</v>
      </c>
      <c r="M291" s="166">
        <v>20635.017471</v>
      </c>
      <c r="N291" s="167">
        <v>10000</v>
      </c>
      <c r="O291" s="168">
        <v>206350174.71</v>
      </c>
      <c r="P291" s="166">
        <v>206350174.71</v>
      </c>
      <c r="Q291" s="169">
        <v>206331915.75</v>
      </c>
      <c r="R291" s="168">
        <v>0</v>
      </c>
      <c r="S291" s="167">
        <v>0</v>
      </c>
      <c r="T291" s="166">
        <v>322.971345</v>
      </c>
      <c r="U291" s="169" t="s">
        <v>560</v>
      </c>
    </row>
    <row r="292" spans="1:21" ht="15">
      <c r="A292" s="158" t="s">
        <v>565</v>
      </c>
      <c r="B292" s="159" t="s">
        <v>560</v>
      </c>
      <c r="C292" s="159" t="s">
        <v>560</v>
      </c>
      <c r="D292" s="160" t="s">
        <v>560</v>
      </c>
      <c r="E292" s="161" t="s">
        <v>105</v>
      </c>
      <c r="F292" s="162" t="s">
        <v>362</v>
      </c>
      <c r="G292" s="163" t="s">
        <v>44</v>
      </c>
      <c r="H292" s="161" t="s">
        <v>317</v>
      </c>
      <c r="I292" s="161" t="s">
        <v>316</v>
      </c>
      <c r="J292" s="163" t="s">
        <v>368</v>
      </c>
      <c r="K292" s="164" t="s">
        <v>359</v>
      </c>
      <c r="L292" s="165" t="s">
        <v>359</v>
      </c>
      <c r="M292" s="166">
        <v>20635.017483</v>
      </c>
      <c r="N292" s="167">
        <v>9999.115147</v>
      </c>
      <c r="O292" s="168">
        <v>206331915.87</v>
      </c>
      <c r="P292" s="166">
        <v>206331915.87</v>
      </c>
      <c r="Q292" s="169">
        <v>0</v>
      </c>
      <c r="R292" s="168">
        <v>0</v>
      </c>
      <c r="S292" s="167">
        <v>0</v>
      </c>
      <c r="T292" s="166">
        <v>322.971345</v>
      </c>
      <c r="U292" s="169" t="s">
        <v>563</v>
      </c>
    </row>
    <row r="293" spans="1:21" ht="15">
      <c r="A293" s="158" t="s">
        <v>555</v>
      </c>
      <c r="B293" s="159" t="s">
        <v>563</v>
      </c>
      <c r="C293" s="159" t="s">
        <v>563</v>
      </c>
      <c r="D293" s="160" t="s">
        <v>563</v>
      </c>
      <c r="E293" s="161" t="s">
        <v>99</v>
      </c>
      <c r="F293" s="162" t="s">
        <v>362</v>
      </c>
      <c r="G293" s="163" t="s">
        <v>44</v>
      </c>
      <c r="H293" s="161" t="s">
        <v>317</v>
      </c>
      <c r="I293" s="161" t="s">
        <v>316</v>
      </c>
      <c r="J293" s="163" t="s">
        <v>358</v>
      </c>
      <c r="K293" s="164" t="s">
        <v>359</v>
      </c>
      <c r="L293" s="165" t="s">
        <v>359</v>
      </c>
      <c r="M293" s="166">
        <v>64550.153941</v>
      </c>
      <c r="N293" s="167">
        <v>10000</v>
      </c>
      <c r="O293" s="168">
        <v>645501539.41</v>
      </c>
      <c r="P293" s="166">
        <v>645501539.41</v>
      </c>
      <c r="Q293" s="169">
        <v>645444422.01</v>
      </c>
      <c r="R293" s="168">
        <v>0</v>
      </c>
      <c r="S293" s="167">
        <v>0</v>
      </c>
      <c r="T293" s="166">
        <v>322.971345</v>
      </c>
      <c r="U293" s="169" t="s">
        <v>563</v>
      </c>
    </row>
    <row r="294" spans="1:21" ht="15">
      <c r="A294" s="158" t="s">
        <v>556</v>
      </c>
      <c r="B294" s="159" t="s">
        <v>563</v>
      </c>
      <c r="C294" s="159" t="s">
        <v>563</v>
      </c>
      <c r="D294" s="160" t="s">
        <v>563</v>
      </c>
      <c r="E294" s="161" t="s">
        <v>99</v>
      </c>
      <c r="F294" s="162" t="s">
        <v>362</v>
      </c>
      <c r="G294" s="163" t="s">
        <v>44</v>
      </c>
      <c r="H294" s="161" t="s">
        <v>319</v>
      </c>
      <c r="I294" s="161" t="s">
        <v>318</v>
      </c>
      <c r="J294" s="163" t="s">
        <v>368</v>
      </c>
      <c r="K294" s="164" t="s">
        <v>359</v>
      </c>
      <c r="L294" s="165" t="s">
        <v>359</v>
      </c>
      <c r="M294" s="166">
        <v>64550.153917</v>
      </c>
      <c r="N294" s="167">
        <v>9997.337695</v>
      </c>
      <c r="O294" s="168">
        <v>645329686.98</v>
      </c>
      <c r="P294" s="166">
        <v>645329686.98</v>
      </c>
      <c r="Q294" s="169">
        <v>0</v>
      </c>
      <c r="R294" s="168">
        <v>0</v>
      </c>
      <c r="S294" s="167">
        <v>0</v>
      </c>
      <c r="T294" s="166">
        <v>323.913775</v>
      </c>
      <c r="U294" s="169" t="s">
        <v>566</v>
      </c>
    </row>
    <row r="295" spans="1:21" ht="15">
      <c r="A295" s="158" t="s">
        <v>550</v>
      </c>
      <c r="B295" s="159" t="s">
        <v>563</v>
      </c>
      <c r="C295" s="159" t="s">
        <v>563</v>
      </c>
      <c r="D295" s="160" t="s">
        <v>563</v>
      </c>
      <c r="E295" s="161" t="s">
        <v>100</v>
      </c>
      <c r="F295" s="162" t="s">
        <v>362</v>
      </c>
      <c r="G295" s="163" t="s">
        <v>44</v>
      </c>
      <c r="H295" s="161" t="s">
        <v>317</v>
      </c>
      <c r="I295" s="161" t="s">
        <v>316</v>
      </c>
      <c r="J295" s="163" t="s">
        <v>358</v>
      </c>
      <c r="K295" s="164" t="s">
        <v>359</v>
      </c>
      <c r="L295" s="165" t="s">
        <v>359</v>
      </c>
      <c r="M295" s="166">
        <v>56123.865438</v>
      </c>
      <c r="N295" s="167">
        <v>10000</v>
      </c>
      <c r="O295" s="168">
        <v>561238654.38</v>
      </c>
      <c r="P295" s="166">
        <v>561238654.38</v>
      </c>
      <c r="Q295" s="169">
        <v>561188993.01</v>
      </c>
      <c r="R295" s="168">
        <v>0</v>
      </c>
      <c r="S295" s="167">
        <v>0</v>
      </c>
      <c r="T295" s="166">
        <v>322.971345</v>
      </c>
      <c r="U295" s="169" t="s">
        <v>563</v>
      </c>
    </row>
    <row r="296" spans="1:21" ht="15">
      <c r="A296" s="158" t="s">
        <v>552</v>
      </c>
      <c r="B296" s="159" t="s">
        <v>563</v>
      </c>
      <c r="C296" s="159" t="s">
        <v>563</v>
      </c>
      <c r="D296" s="160" t="s">
        <v>563</v>
      </c>
      <c r="E296" s="161" t="s">
        <v>100</v>
      </c>
      <c r="F296" s="162" t="s">
        <v>362</v>
      </c>
      <c r="G296" s="163" t="s">
        <v>44</v>
      </c>
      <c r="H296" s="161" t="s">
        <v>319</v>
      </c>
      <c r="I296" s="161" t="s">
        <v>318</v>
      </c>
      <c r="J296" s="163" t="s">
        <v>368</v>
      </c>
      <c r="K296" s="164" t="s">
        <v>359</v>
      </c>
      <c r="L296" s="165" t="s">
        <v>359</v>
      </c>
      <c r="M296" s="166">
        <v>56123.865483</v>
      </c>
      <c r="N296" s="167">
        <v>9997.337695</v>
      </c>
      <c r="O296" s="168">
        <v>561089235.98</v>
      </c>
      <c r="P296" s="166">
        <v>561089235.98</v>
      </c>
      <c r="Q296" s="169">
        <v>0</v>
      </c>
      <c r="R296" s="168">
        <v>0</v>
      </c>
      <c r="S296" s="167">
        <v>0</v>
      </c>
      <c r="T296" s="166">
        <v>323.913775</v>
      </c>
      <c r="U296" s="169" t="s">
        <v>566</v>
      </c>
    </row>
    <row r="297" spans="1:21" ht="15">
      <c r="A297" s="158" t="s">
        <v>411</v>
      </c>
      <c r="B297" s="159" t="s">
        <v>563</v>
      </c>
      <c r="C297" s="159" t="s">
        <v>563</v>
      </c>
      <c r="D297" s="160" t="s">
        <v>563</v>
      </c>
      <c r="E297" s="161" t="s">
        <v>101</v>
      </c>
      <c r="F297" s="162" t="s">
        <v>362</v>
      </c>
      <c r="G297" s="163" t="s">
        <v>44</v>
      </c>
      <c r="H297" s="161" t="s">
        <v>317</v>
      </c>
      <c r="I297" s="161" t="s">
        <v>316</v>
      </c>
      <c r="J297" s="163" t="s">
        <v>358</v>
      </c>
      <c r="K297" s="164" t="s">
        <v>359</v>
      </c>
      <c r="L297" s="165" t="s">
        <v>359</v>
      </c>
      <c r="M297" s="166">
        <v>20404.653212</v>
      </c>
      <c r="N297" s="167">
        <v>10000</v>
      </c>
      <c r="O297" s="168">
        <v>204046532.12</v>
      </c>
      <c r="P297" s="166">
        <v>204046532.12</v>
      </c>
      <c r="Q297" s="169">
        <v>204028477</v>
      </c>
      <c r="R297" s="168">
        <v>0</v>
      </c>
      <c r="S297" s="167">
        <v>0</v>
      </c>
      <c r="T297" s="166">
        <v>322.971345</v>
      </c>
      <c r="U297" s="169" t="s">
        <v>563</v>
      </c>
    </row>
    <row r="298" spans="1:21" ht="15">
      <c r="A298" s="158" t="s">
        <v>445</v>
      </c>
      <c r="B298" s="159" t="s">
        <v>563</v>
      </c>
      <c r="C298" s="159" t="s">
        <v>563</v>
      </c>
      <c r="D298" s="160" t="s">
        <v>563</v>
      </c>
      <c r="E298" s="161" t="s">
        <v>101</v>
      </c>
      <c r="F298" s="162" t="s">
        <v>362</v>
      </c>
      <c r="G298" s="163" t="s">
        <v>44</v>
      </c>
      <c r="H298" s="161" t="s">
        <v>319</v>
      </c>
      <c r="I298" s="161" t="s">
        <v>318</v>
      </c>
      <c r="J298" s="163" t="s">
        <v>368</v>
      </c>
      <c r="K298" s="164" t="s">
        <v>359</v>
      </c>
      <c r="L298" s="165" t="s">
        <v>359</v>
      </c>
      <c r="M298" s="166">
        <v>20404.65314</v>
      </c>
      <c r="N298" s="167">
        <v>9997.337695</v>
      </c>
      <c r="O298" s="168">
        <v>203992207.99</v>
      </c>
      <c r="P298" s="166">
        <v>203992207.99</v>
      </c>
      <c r="Q298" s="169">
        <v>0</v>
      </c>
      <c r="R298" s="168">
        <v>0</v>
      </c>
      <c r="S298" s="167">
        <v>0</v>
      </c>
      <c r="T298" s="166">
        <v>323.913775</v>
      </c>
      <c r="U298" s="169" t="s">
        <v>566</v>
      </c>
    </row>
    <row r="299" spans="1:21" ht="15">
      <c r="A299" s="158" t="s">
        <v>485</v>
      </c>
      <c r="B299" s="159" t="s">
        <v>563</v>
      </c>
      <c r="C299" s="159" t="s">
        <v>563</v>
      </c>
      <c r="D299" s="160" t="s">
        <v>563</v>
      </c>
      <c r="E299" s="161" t="s">
        <v>102</v>
      </c>
      <c r="F299" s="162" t="s">
        <v>362</v>
      </c>
      <c r="G299" s="163" t="s">
        <v>44</v>
      </c>
      <c r="H299" s="161" t="s">
        <v>317</v>
      </c>
      <c r="I299" s="161" t="s">
        <v>316</v>
      </c>
      <c r="J299" s="163" t="s">
        <v>358</v>
      </c>
      <c r="K299" s="164" t="s">
        <v>359</v>
      </c>
      <c r="L299" s="165" t="s">
        <v>359</v>
      </c>
      <c r="M299" s="166">
        <v>41384.248198</v>
      </c>
      <c r="N299" s="167">
        <v>10000</v>
      </c>
      <c r="O299" s="168">
        <v>413842481.98</v>
      </c>
      <c r="P299" s="166">
        <v>413842481.98</v>
      </c>
      <c r="Q299" s="169">
        <v>413805863</v>
      </c>
      <c r="R299" s="168">
        <v>0</v>
      </c>
      <c r="S299" s="167">
        <v>0</v>
      </c>
      <c r="T299" s="166">
        <v>322.971345</v>
      </c>
      <c r="U299" s="169" t="s">
        <v>563</v>
      </c>
    </row>
    <row r="300" spans="1:21" ht="15">
      <c r="A300" s="158" t="s">
        <v>486</v>
      </c>
      <c r="B300" s="159" t="s">
        <v>563</v>
      </c>
      <c r="C300" s="159" t="s">
        <v>563</v>
      </c>
      <c r="D300" s="160" t="s">
        <v>563</v>
      </c>
      <c r="E300" s="161" t="s">
        <v>102</v>
      </c>
      <c r="F300" s="162" t="s">
        <v>362</v>
      </c>
      <c r="G300" s="163" t="s">
        <v>44</v>
      </c>
      <c r="H300" s="161" t="s">
        <v>319</v>
      </c>
      <c r="I300" s="161" t="s">
        <v>318</v>
      </c>
      <c r="J300" s="163" t="s">
        <v>368</v>
      </c>
      <c r="K300" s="164" t="s">
        <v>359</v>
      </c>
      <c r="L300" s="165" t="s">
        <v>359</v>
      </c>
      <c r="M300" s="166">
        <v>41384.248147</v>
      </c>
      <c r="N300" s="167">
        <v>9997.337695</v>
      </c>
      <c r="O300" s="168">
        <v>413732303.99</v>
      </c>
      <c r="P300" s="166">
        <v>413732303.99</v>
      </c>
      <c r="Q300" s="169">
        <v>0</v>
      </c>
      <c r="R300" s="168">
        <v>0</v>
      </c>
      <c r="S300" s="167">
        <v>0</v>
      </c>
      <c r="T300" s="166">
        <v>323.913775</v>
      </c>
      <c r="U300" s="169" t="s">
        <v>566</v>
      </c>
    </row>
    <row r="301" spans="1:21" ht="15">
      <c r="A301" s="158" t="s">
        <v>418</v>
      </c>
      <c r="B301" s="159" t="s">
        <v>563</v>
      </c>
      <c r="C301" s="159" t="s">
        <v>563</v>
      </c>
      <c r="D301" s="160" t="s">
        <v>563</v>
      </c>
      <c r="E301" s="161" t="s">
        <v>103</v>
      </c>
      <c r="F301" s="162" t="s">
        <v>362</v>
      </c>
      <c r="G301" s="163" t="s">
        <v>44</v>
      </c>
      <c r="H301" s="161" t="s">
        <v>317</v>
      </c>
      <c r="I301" s="161" t="s">
        <v>316</v>
      </c>
      <c r="J301" s="163" t="s">
        <v>358</v>
      </c>
      <c r="K301" s="164" t="s">
        <v>359</v>
      </c>
      <c r="L301" s="165" t="s">
        <v>359</v>
      </c>
      <c r="M301" s="166">
        <v>13510.747002</v>
      </c>
      <c r="N301" s="167">
        <v>10000</v>
      </c>
      <c r="O301" s="168">
        <v>135107470.02</v>
      </c>
      <c r="P301" s="166">
        <v>135107470.02</v>
      </c>
      <c r="Q301" s="169">
        <v>135095515</v>
      </c>
      <c r="R301" s="168">
        <v>0</v>
      </c>
      <c r="S301" s="167">
        <v>0</v>
      </c>
      <c r="T301" s="166">
        <v>322.971345</v>
      </c>
      <c r="U301" s="169" t="s">
        <v>563</v>
      </c>
    </row>
    <row r="302" spans="1:21" ht="15">
      <c r="A302" s="158" t="s">
        <v>382</v>
      </c>
      <c r="B302" s="159" t="s">
        <v>563</v>
      </c>
      <c r="C302" s="159" t="s">
        <v>563</v>
      </c>
      <c r="D302" s="160" t="s">
        <v>563</v>
      </c>
      <c r="E302" s="161" t="s">
        <v>103</v>
      </c>
      <c r="F302" s="162" t="s">
        <v>362</v>
      </c>
      <c r="G302" s="163" t="s">
        <v>44</v>
      </c>
      <c r="H302" s="161" t="s">
        <v>319</v>
      </c>
      <c r="I302" s="161" t="s">
        <v>318</v>
      </c>
      <c r="J302" s="163" t="s">
        <v>368</v>
      </c>
      <c r="K302" s="164" t="s">
        <v>359</v>
      </c>
      <c r="L302" s="165" t="s">
        <v>359</v>
      </c>
      <c r="M302" s="166">
        <v>13510.746972</v>
      </c>
      <c r="N302" s="167">
        <v>9997.337695</v>
      </c>
      <c r="O302" s="168">
        <v>135071500</v>
      </c>
      <c r="P302" s="166">
        <v>135071500</v>
      </c>
      <c r="Q302" s="169">
        <v>0</v>
      </c>
      <c r="R302" s="168">
        <v>0</v>
      </c>
      <c r="S302" s="167">
        <v>0</v>
      </c>
      <c r="T302" s="166">
        <v>323.913653</v>
      </c>
      <c r="U302" s="169" t="s">
        <v>566</v>
      </c>
    </row>
    <row r="303" spans="1:21" ht="15">
      <c r="A303" s="158" t="s">
        <v>478</v>
      </c>
      <c r="B303" s="159" t="s">
        <v>563</v>
      </c>
      <c r="C303" s="159" t="s">
        <v>563</v>
      </c>
      <c r="D303" s="160" t="s">
        <v>563</v>
      </c>
      <c r="E303" s="161" t="s">
        <v>104</v>
      </c>
      <c r="F303" s="162" t="s">
        <v>362</v>
      </c>
      <c r="G303" s="163" t="s">
        <v>44</v>
      </c>
      <c r="H303" s="161" t="s">
        <v>317</v>
      </c>
      <c r="I303" s="161" t="s">
        <v>316</v>
      </c>
      <c r="J303" s="163" t="s">
        <v>358</v>
      </c>
      <c r="K303" s="164" t="s">
        <v>359</v>
      </c>
      <c r="L303" s="165" t="s">
        <v>359</v>
      </c>
      <c r="M303" s="166">
        <v>41391.314723</v>
      </c>
      <c r="N303" s="167">
        <v>10000</v>
      </c>
      <c r="O303" s="168">
        <v>413913147.23</v>
      </c>
      <c r="P303" s="166">
        <v>413913147.23</v>
      </c>
      <c r="Q303" s="169">
        <v>413876522.01</v>
      </c>
      <c r="R303" s="168">
        <v>0</v>
      </c>
      <c r="S303" s="167">
        <v>0</v>
      </c>
      <c r="T303" s="166">
        <v>322.971345</v>
      </c>
      <c r="U303" s="169" t="s">
        <v>563</v>
      </c>
    </row>
    <row r="304" spans="1:21" ht="15">
      <c r="A304" s="158" t="s">
        <v>497</v>
      </c>
      <c r="B304" s="159" t="s">
        <v>563</v>
      </c>
      <c r="C304" s="159" t="s">
        <v>563</v>
      </c>
      <c r="D304" s="160" t="s">
        <v>563</v>
      </c>
      <c r="E304" s="161" t="s">
        <v>104</v>
      </c>
      <c r="F304" s="162" t="s">
        <v>362</v>
      </c>
      <c r="G304" s="163" t="s">
        <v>44</v>
      </c>
      <c r="H304" s="161" t="s">
        <v>319</v>
      </c>
      <c r="I304" s="161" t="s">
        <v>318</v>
      </c>
      <c r="J304" s="163" t="s">
        <v>368</v>
      </c>
      <c r="K304" s="164" t="s">
        <v>359</v>
      </c>
      <c r="L304" s="165" t="s">
        <v>359</v>
      </c>
      <c r="M304" s="166">
        <v>41391.314729</v>
      </c>
      <c r="N304" s="167">
        <v>9997.337695</v>
      </c>
      <c r="O304" s="168">
        <v>413802950.99</v>
      </c>
      <c r="P304" s="166">
        <v>413802950.99</v>
      </c>
      <c r="Q304" s="169">
        <v>0</v>
      </c>
      <c r="R304" s="168">
        <v>0</v>
      </c>
      <c r="S304" s="167">
        <v>0</v>
      </c>
      <c r="T304" s="166">
        <v>323.913775</v>
      </c>
      <c r="U304" s="169" t="s">
        <v>566</v>
      </c>
    </row>
    <row r="305" spans="1:21" ht="15">
      <c r="A305" s="158" t="s">
        <v>567</v>
      </c>
      <c r="B305" s="159" t="s">
        <v>563</v>
      </c>
      <c r="C305" s="159" t="s">
        <v>563</v>
      </c>
      <c r="D305" s="160" t="s">
        <v>563</v>
      </c>
      <c r="E305" s="161" t="s">
        <v>105</v>
      </c>
      <c r="F305" s="162" t="s">
        <v>362</v>
      </c>
      <c r="G305" s="163" t="s">
        <v>44</v>
      </c>
      <c r="H305" s="161" t="s">
        <v>317</v>
      </c>
      <c r="I305" s="161" t="s">
        <v>316</v>
      </c>
      <c r="J305" s="163" t="s">
        <v>358</v>
      </c>
      <c r="K305" s="164" t="s">
        <v>359</v>
      </c>
      <c r="L305" s="165" t="s">
        <v>359</v>
      </c>
      <c r="M305" s="166">
        <v>20635.017483</v>
      </c>
      <c r="N305" s="167">
        <v>10000</v>
      </c>
      <c r="O305" s="168">
        <v>206350174.83</v>
      </c>
      <c r="P305" s="166">
        <v>206350174.83</v>
      </c>
      <c r="Q305" s="169">
        <v>206331915.87</v>
      </c>
      <c r="R305" s="168">
        <v>0</v>
      </c>
      <c r="S305" s="167">
        <v>0</v>
      </c>
      <c r="T305" s="166">
        <v>322.971345</v>
      </c>
      <c r="U305" s="169" t="s">
        <v>563</v>
      </c>
    </row>
    <row r="306" spans="1:21" ht="15">
      <c r="A306" s="158" t="s">
        <v>568</v>
      </c>
      <c r="B306" s="159" t="s">
        <v>563</v>
      </c>
      <c r="C306" s="159" t="s">
        <v>563</v>
      </c>
      <c r="D306" s="160" t="s">
        <v>563</v>
      </c>
      <c r="E306" s="161" t="s">
        <v>105</v>
      </c>
      <c r="F306" s="162" t="s">
        <v>362</v>
      </c>
      <c r="G306" s="163" t="s">
        <v>44</v>
      </c>
      <c r="H306" s="161" t="s">
        <v>319</v>
      </c>
      <c r="I306" s="161" t="s">
        <v>318</v>
      </c>
      <c r="J306" s="163" t="s">
        <v>368</v>
      </c>
      <c r="K306" s="164" t="s">
        <v>359</v>
      </c>
      <c r="L306" s="165" t="s">
        <v>359</v>
      </c>
      <c r="M306" s="166">
        <v>20635.017609</v>
      </c>
      <c r="N306" s="167">
        <v>9997.337695</v>
      </c>
      <c r="O306" s="168">
        <v>206295239.38</v>
      </c>
      <c r="P306" s="166">
        <v>206295239.38</v>
      </c>
      <c r="Q306" s="169">
        <v>0</v>
      </c>
      <c r="R306" s="168">
        <v>0</v>
      </c>
      <c r="S306" s="167">
        <v>0</v>
      </c>
      <c r="T306" s="166">
        <v>323.913775</v>
      </c>
      <c r="U306" s="169" t="s">
        <v>566</v>
      </c>
    </row>
    <row r="307" spans="1:21" ht="15">
      <c r="A307" s="158" t="s">
        <v>558</v>
      </c>
      <c r="B307" s="159" t="s">
        <v>566</v>
      </c>
      <c r="C307" s="159" t="s">
        <v>566</v>
      </c>
      <c r="D307" s="160" t="s">
        <v>566</v>
      </c>
      <c r="E307" s="161" t="s">
        <v>99</v>
      </c>
      <c r="F307" s="162" t="s">
        <v>362</v>
      </c>
      <c r="G307" s="163" t="s">
        <v>44</v>
      </c>
      <c r="H307" s="161" t="s">
        <v>319</v>
      </c>
      <c r="I307" s="161" t="s">
        <v>318</v>
      </c>
      <c r="J307" s="163" t="s">
        <v>358</v>
      </c>
      <c r="K307" s="164" t="s">
        <v>359</v>
      </c>
      <c r="L307" s="165" t="s">
        <v>359</v>
      </c>
      <c r="M307" s="166">
        <v>64550.153917</v>
      </c>
      <c r="N307" s="167">
        <v>10000</v>
      </c>
      <c r="O307" s="168">
        <v>645501539.17</v>
      </c>
      <c r="P307" s="166">
        <v>645501539.17</v>
      </c>
      <c r="Q307" s="169">
        <v>645329686.98</v>
      </c>
      <c r="R307" s="168">
        <v>0</v>
      </c>
      <c r="S307" s="167">
        <v>0</v>
      </c>
      <c r="T307" s="166">
        <v>323.913775</v>
      </c>
      <c r="U307" s="169" t="s">
        <v>566</v>
      </c>
    </row>
    <row r="308" spans="1:21" ht="15">
      <c r="A308" s="158" t="s">
        <v>559</v>
      </c>
      <c r="B308" s="159" t="s">
        <v>566</v>
      </c>
      <c r="C308" s="159" t="s">
        <v>566</v>
      </c>
      <c r="D308" s="160" t="s">
        <v>566</v>
      </c>
      <c r="E308" s="161" t="s">
        <v>99</v>
      </c>
      <c r="F308" s="162" t="s">
        <v>362</v>
      </c>
      <c r="G308" s="163" t="s">
        <v>44</v>
      </c>
      <c r="H308" s="161" t="s">
        <v>321</v>
      </c>
      <c r="I308" s="161" t="s">
        <v>320</v>
      </c>
      <c r="J308" s="163" t="s">
        <v>368</v>
      </c>
      <c r="K308" s="164" t="s">
        <v>359</v>
      </c>
      <c r="L308" s="165" t="s">
        <v>359</v>
      </c>
      <c r="M308" s="166">
        <v>6550.165811</v>
      </c>
      <c r="N308" s="167">
        <v>9999.112408</v>
      </c>
      <c r="O308" s="168">
        <v>65495844.25</v>
      </c>
      <c r="P308" s="166">
        <v>65495844.25</v>
      </c>
      <c r="Q308" s="169">
        <v>0</v>
      </c>
      <c r="R308" s="168">
        <v>0</v>
      </c>
      <c r="S308" s="167">
        <v>0</v>
      </c>
      <c r="T308" s="166">
        <v>324.869621741143</v>
      </c>
      <c r="U308" s="169" t="s">
        <v>569</v>
      </c>
    </row>
    <row r="309" spans="1:21" ht="15">
      <c r="A309" s="158" t="s">
        <v>561</v>
      </c>
      <c r="B309" s="159" t="s">
        <v>566</v>
      </c>
      <c r="C309" s="159" t="s">
        <v>566</v>
      </c>
      <c r="D309" s="160" t="s">
        <v>566</v>
      </c>
      <c r="E309" s="161" t="s">
        <v>99</v>
      </c>
      <c r="F309" s="162" t="s">
        <v>362</v>
      </c>
      <c r="G309" s="163" t="s">
        <v>44</v>
      </c>
      <c r="H309" s="161" t="s">
        <v>321</v>
      </c>
      <c r="I309" s="161" t="s">
        <v>320</v>
      </c>
      <c r="J309" s="163" t="s">
        <v>368</v>
      </c>
      <c r="K309" s="164" t="s">
        <v>359</v>
      </c>
      <c r="L309" s="165" t="s">
        <v>359</v>
      </c>
      <c r="M309" s="166">
        <v>57999.999999</v>
      </c>
      <c r="N309" s="167">
        <v>9999.109668</v>
      </c>
      <c r="O309" s="168">
        <v>579948360.74</v>
      </c>
      <c r="P309" s="166">
        <v>579948360.74</v>
      </c>
      <c r="Q309" s="169">
        <v>0</v>
      </c>
      <c r="R309" s="168">
        <v>0</v>
      </c>
      <c r="S309" s="167">
        <v>0</v>
      </c>
      <c r="T309" s="166">
        <v>324.869621741143</v>
      </c>
      <c r="U309" s="169" t="s">
        <v>569</v>
      </c>
    </row>
    <row r="310" spans="1:21" ht="15">
      <c r="A310" s="158" t="s">
        <v>553</v>
      </c>
      <c r="B310" s="159" t="s">
        <v>566</v>
      </c>
      <c r="C310" s="159" t="s">
        <v>566</v>
      </c>
      <c r="D310" s="160" t="s">
        <v>566</v>
      </c>
      <c r="E310" s="161" t="s">
        <v>100</v>
      </c>
      <c r="F310" s="162" t="s">
        <v>362</v>
      </c>
      <c r="G310" s="163" t="s">
        <v>44</v>
      </c>
      <c r="H310" s="161" t="s">
        <v>319</v>
      </c>
      <c r="I310" s="161" t="s">
        <v>318</v>
      </c>
      <c r="J310" s="163" t="s">
        <v>358</v>
      </c>
      <c r="K310" s="164" t="s">
        <v>359</v>
      </c>
      <c r="L310" s="165" t="s">
        <v>359</v>
      </c>
      <c r="M310" s="166">
        <v>56123.865483</v>
      </c>
      <c r="N310" s="167">
        <v>10000</v>
      </c>
      <c r="O310" s="168">
        <v>561238654.83</v>
      </c>
      <c r="P310" s="166">
        <v>561238654.83</v>
      </c>
      <c r="Q310" s="169">
        <v>561089235.98</v>
      </c>
      <c r="R310" s="168">
        <v>0</v>
      </c>
      <c r="S310" s="167">
        <v>0</v>
      </c>
      <c r="T310" s="166">
        <v>323.913775</v>
      </c>
      <c r="U310" s="169" t="s">
        <v>566</v>
      </c>
    </row>
    <row r="311" spans="1:21" ht="15">
      <c r="A311" s="158" t="s">
        <v>555</v>
      </c>
      <c r="B311" s="159" t="s">
        <v>566</v>
      </c>
      <c r="C311" s="159" t="s">
        <v>566</v>
      </c>
      <c r="D311" s="160" t="s">
        <v>566</v>
      </c>
      <c r="E311" s="161" t="s">
        <v>100</v>
      </c>
      <c r="F311" s="162" t="s">
        <v>362</v>
      </c>
      <c r="G311" s="163" t="s">
        <v>44</v>
      </c>
      <c r="H311" s="161" t="s">
        <v>321</v>
      </c>
      <c r="I311" s="161" t="s">
        <v>320</v>
      </c>
      <c r="J311" s="163" t="s">
        <v>368</v>
      </c>
      <c r="K311" s="164" t="s">
        <v>359</v>
      </c>
      <c r="L311" s="165" t="s">
        <v>359</v>
      </c>
      <c r="M311" s="166">
        <v>56123.862011</v>
      </c>
      <c r="N311" s="167">
        <v>9999.112408</v>
      </c>
      <c r="O311" s="168">
        <v>561188805.03</v>
      </c>
      <c r="P311" s="166">
        <v>561188805.03</v>
      </c>
      <c r="Q311" s="169">
        <v>0</v>
      </c>
      <c r="R311" s="168">
        <v>0</v>
      </c>
      <c r="S311" s="167">
        <v>0</v>
      </c>
      <c r="T311" s="166">
        <v>323.97108</v>
      </c>
      <c r="U311" s="169" t="s">
        <v>569</v>
      </c>
    </row>
    <row r="312" spans="1:21" ht="15">
      <c r="A312" s="158" t="s">
        <v>449</v>
      </c>
      <c r="B312" s="159" t="s">
        <v>566</v>
      </c>
      <c r="C312" s="159" t="s">
        <v>566</v>
      </c>
      <c r="D312" s="160" t="s">
        <v>566</v>
      </c>
      <c r="E312" s="161" t="s">
        <v>101</v>
      </c>
      <c r="F312" s="162" t="s">
        <v>362</v>
      </c>
      <c r="G312" s="163" t="s">
        <v>44</v>
      </c>
      <c r="H312" s="161" t="s">
        <v>319</v>
      </c>
      <c r="I312" s="161" t="s">
        <v>318</v>
      </c>
      <c r="J312" s="163" t="s">
        <v>358</v>
      </c>
      <c r="K312" s="164" t="s">
        <v>359</v>
      </c>
      <c r="L312" s="165" t="s">
        <v>359</v>
      </c>
      <c r="M312" s="166">
        <v>20404.65314</v>
      </c>
      <c r="N312" s="167">
        <v>10000</v>
      </c>
      <c r="O312" s="168">
        <v>204046531.4</v>
      </c>
      <c r="P312" s="166">
        <v>204046531.4</v>
      </c>
      <c r="Q312" s="169">
        <v>203992207.99</v>
      </c>
      <c r="R312" s="168">
        <v>0</v>
      </c>
      <c r="S312" s="167">
        <v>0</v>
      </c>
      <c r="T312" s="166">
        <v>323.913775</v>
      </c>
      <c r="U312" s="169" t="s">
        <v>566</v>
      </c>
    </row>
    <row r="313" spans="1:21" ht="15">
      <c r="A313" s="158" t="s">
        <v>458</v>
      </c>
      <c r="B313" s="159" t="s">
        <v>566</v>
      </c>
      <c r="C313" s="159" t="s">
        <v>566</v>
      </c>
      <c r="D313" s="160" t="s">
        <v>566</v>
      </c>
      <c r="E313" s="161" t="s">
        <v>101</v>
      </c>
      <c r="F313" s="162" t="s">
        <v>362</v>
      </c>
      <c r="G313" s="163" t="s">
        <v>44</v>
      </c>
      <c r="H313" s="161" t="s">
        <v>321</v>
      </c>
      <c r="I313" s="161" t="s">
        <v>320</v>
      </c>
      <c r="J313" s="163" t="s">
        <v>368</v>
      </c>
      <c r="K313" s="164" t="s">
        <v>359</v>
      </c>
      <c r="L313" s="165" t="s">
        <v>359</v>
      </c>
      <c r="M313" s="166">
        <v>20404.651901</v>
      </c>
      <c r="N313" s="167">
        <v>9999.112408</v>
      </c>
      <c r="O313" s="168">
        <v>204028408</v>
      </c>
      <c r="P313" s="166">
        <v>204028408</v>
      </c>
      <c r="Q313" s="169">
        <v>0</v>
      </c>
      <c r="R313" s="168">
        <v>0</v>
      </c>
      <c r="S313" s="167">
        <v>0</v>
      </c>
      <c r="T313" s="166">
        <v>323.97108</v>
      </c>
      <c r="U313" s="169" t="s">
        <v>569</v>
      </c>
    </row>
    <row r="314" spans="1:21" ht="15">
      <c r="A314" s="158" t="s">
        <v>492</v>
      </c>
      <c r="B314" s="159" t="s">
        <v>566</v>
      </c>
      <c r="C314" s="159" t="s">
        <v>566</v>
      </c>
      <c r="D314" s="160" t="s">
        <v>566</v>
      </c>
      <c r="E314" s="161" t="s">
        <v>102</v>
      </c>
      <c r="F314" s="162" t="s">
        <v>362</v>
      </c>
      <c r="G314" s="163" t="s">
        <v>44</v>
      </c>
      <c r="H314" s="161" t="s">
        <v>319</v>
      </c>
      <c r="I314" s="161" t="s">
        <v>318</v>
      </c>
      <c r="J314" s="163" t="s">
        <v>358</v>
      </c>
      <c r="K314" s="164" t="s">
        <v>359</v>
      </c>
      <c r="L314" s="165" t="s">
        <v>359</v>
      </c>
      <c r="M314" s="166">
        <v>41384.248147</v>
      </c>
      <c r="N314" s="167">
        <v>10000</v>
      </c>
      <c r="O314" s="168">
        <v>413842481.47</v>
      </c>
      <c r="P314" s="166">
        <v>413842481.47</v>
      </c>
      <c r="Q314" s="169">
        <v>413732303.99</v>
      </c>
      <c r="R314" s="168">
        <v>0</v>
      </c>
      <c r="S314" s="167">
        <v>0</v>
      </c>
      <c r="T314" s="166">
        <v>323.913775</v>
      </c>
      <c r="U314" s="169" t="s">
        <v>566</v>
      </c>
    </row>
    <row r="315" spans="1:21" ht="15">
      <c r="A315" s="158" t="s">
        <v>493</v>
      </c>
      <c r="B315" s="159" t="s">
        <v>566</v>
      </c>
      <c r="C315" s="159" t="s">
        <v>566</v>
      </c>
      <c r="D315" s="160" t="s">
        <v>566</v>
      </c>
      <c r="E315" s="161" t="s">
        <v>102</v>
      </c>
      <c r="F315" s="162" t="s">
        <v>362</v>
      </c>
      <c r="G315" s="163" t="s">
        <v>44</v>
      </c>
      <c r="H315" s="161" t="s">
        <v>321</v>
      </c>
      <c r="I315" s="161" t="s">
        <v>320</v>
      </c>
      <c r="J315" s="163" t="s">
        <v>368</v>
      </c>
      <c r="K315" s="164" t="s">
        <v>359</v>
      </c>
      <c r="L315" s="165" t="s">
        <v>359</v>
      </c>
      <c r="M315" s="166">
        <v>41384.245634</v>
      </c>
      <c r="N315" s="167">
        <v>9999.112408</v>
      </c>
      <c r="O315" s="168">
        <v>413805724.01</v>
      </c>
      <c r="P315" s="166">
        <v>413805724.01</v>
      </c>
      <c r="Q315" s="169">
        <v>0</v>
      </c>
      <c r="R315" s="168">
        <v>0</v>
      </c>
      <c r="S315" s="167">
        <v>0</v>
      </c>
      <c r="T315" s="166">
        <v>323.97108</v>
      </c>
      <c r="U315" s="169" t="s">
        <v>569</v>
      </c>
    </row>
    <row r="316" spans="1:21" ht="15">
      <c r="A316" s="158" t="s">
        <v>379</v>
      </c>
      <c r="B316" s="159" t="s">
        <v>566</v>
      </c>
      <c r="C316" s="159" t="s">
        <v>566</v>
      </c>
      <c r="D316" s="160" t="s">
        <v>566</v>
      </c>
      <c r="E316" s="161" t="s">
        <v>103</v>
      </c>
      <c r="F316" s="162" t="s">
        <v>362</v>
      </c>
      <c r="G316" s="163" t="s">
        <v>44</v>
      </c>
      <c r="H316" s="161" t="s">
        <v>319</v>
      </c>
      <c r="I316" s="161" t="s">
        <v>318</v>
      </c>
      <c r="J316" s="163" t="s">
        <v>358</v>
      </c>
      <c r="K316" s="164" t="s">
        <v>359</v>
      </c>
      <c r="L316" s="165" t="s">
        <v>359</v>
      </c>
      <c r="M316" s="166">
        <v>13510.746972</v>
      </c>
      <c r="N316" s="167">
        <v>10000</v>
      </c>
      <c r="O316" s="168">
        <v>135107469.72</v>
      </c>
      <c r="P316" s="166">
        <v>135107469.72</v>
      </c>
      <c r="Q316" s="169">
        <v>135071500</v>
      </c>
      <c r="R316" s="168">
        <v>0</v>
      </c>
      <c r="S316" s="167">
        <v>0</v>
      </c>
      <c r="T316" s="166">
        <v>323.913653</v>
      </c>
      <c r="U316" s="169" t="s">
        <v>566</v>
      </c>
    </row>
    <row r="317" spans="1:21" ht="15">
      <c r="A317" s="158" t="s">
        <v>383</v>
      </c>
      <c r="B317" s="159" t="s">
        <v>566</v>
      </c>
      <c r="C317" s="159" t="s">
        <v>566</v>
      </c>
      <c r="D317" s="160" t="s">
        <v>566</v>
      </c>
      <c r="E317" s="161" t="s">
        <v>103</v>
      </c>
      <c r="F317" s="162" t="s">
        <v>362</v>
      </c>
      <c r="G317" s="163" t="s">
        <v>44</v>
      </c>
      <c r="H317" s="161" t="s">
        <v>321</v>
      </c>
      <c r="I317" s="161" t="s">
        <v>320</v>
      </c>
      <c r="J317" s="163" t="s">
        <v>368</v>
      </c>
      <c r="K317" s="164" t="s">
        <v>359</v>
      </c>
      <c r="L317" s="165" t="s">
        <v>359</v>
      </c>
      <c r="M317" s="166">
        <v>13510.746103</v>
      </c>
      <c r="N317" s="167">
        <v>9999.112408</v>
      </c>
      <c r="O317" s="168">
        <v>135095469.01</v>
      </c>
      <c r="P317" s="166">
        <v>135095469.01</v>
      </c>
      <c r="Q317" s="169">
        <v>0</v>
      </c>
      <c r="R317" s="168">
        <v>0</v>
      </c>
      <c r="S317" s="167">
        <v>0</v>
      </c>
      <c r="T317" s="166">
        <v>323.970715</v>
      </c>
      <c r="U317" s="169" t="s">
        <v>569</v>
      </c>
    </row>
    <row r="318" spans="1:21" ht="15">
      <c r="A318" s="158" t="s">
        <v>498</v>
      </c>
      <c r="B318" s="159" t="s">
        <v>566</v>
      </c>
      <c r="C318" s="159" t="s">
        <v>566</v>
      </c>
      <c r="D318" s="160" t="s">
        <v>566</v>
      </c>
      <c r="E318" s="161" t="s">
        <v>104</v>
      </c>
      <c r="F318" s="162" t="s">
        <v>362</v>
      </c>
      <c r="G318" s="163" t="s">
        <v>44</v>
      </c>
      <c r="H318" s="161" t="s">
        <v>319</v>
      </c>
      <c r="I318" s="161" t="s">
        <v>318</v>
      </c>
      <c r="J318" s="163" t="s">
        <v>358</v>
      </c>
      <c r="K318" s="164" t="s">
        <v>359</v>
      </c>
      <c r="L318" s="165" t="s">
        <v>359</v>
      </c>
      <c r="M318" s="166">
        <v>41391.314729</v>
      </c>
      <c r="N318" s="167">
        <v>10000</v>
      </c>
      <c r="O318" s="168">
        <v>413913147.29</v>
      </c>
      <c r="P318" s="166">
        <v>413913147.29</v>
      </c>
      <c r="Q318" s="169">
        <v>413802950.99</v>
      </c>
      <c r="R318" s="168">
        <v>0</v>
      </c>
      <c r="S318" s="167">
        <v>0</v>
      </c>
      <c r="T318" s="166">
        <v>323.913775</v>
      </c>
      <c r="U318" s="169" t="s">
        <v>566</v>
      </c>
    </row>
    <row r="319" spans="1:21" ht="15">
      <c r="A319" s="158" t="s">
        <v>496</v>
      </c>
      <c r="B319" s="159" t="s">
        <v>566</v>
      </c>
      <c r="C319" s="159" t="s">
        <v>566</v>
      </c>
      <c r="D319" s="160" t="s">
        <v>566</v>
      </c>
      <c r="E319" s="161" t="s">
        <v>104</v>
      </c>
      <c r="F319" s="162" t="s">
        <v>362</v>
      </c>
      <c r="G319" s="163" t="s">
        <v>44</v>
      </c>
      <c r="H319" s="161" t="s">
        <v>321</v>
      </c>
      <c r="I319" s="161" t="s">
        <v>320</v>
      </c>
      <c r="J319" s="163" t="s">
        <v>368</v>
      </c>
      <c r="K319" s="164" t="s">
        <v>359</v>
      </c>
      <c r="L319" s="165" t="s">
        <v>359</v>
      </c>
      <c r="M319" s="166">
        <v>41391.312161</v>
      </c>
      <c r="N319" s="167">
        <v>9999.112408</v>
      </c>
      <c r="O319" s="168">
        <v>413876383.02</v>
      </c>
      <c r="P319" s="166">
        <v>413876383.02</v>
      </c>
      <c r="Q319" s="169">
        <v>0</v>
      </c>
      <c r="R319" s="168">
        <v>0</v>
      </c>
      <c r="S319" s="167">
        <v>0</v>
      </c>
      <c r="T319" s="166">
        <v>323.97108</v>
      </c>
      <c r="U319" s="169" t="s">
        <v>569</v>
      </c>
    </row>
    <row r="320" spans="1:21" ht="15">
      <c r="A320" s="158" t="s">
        <v>570</v>
      </c>
      <c r="B320" s="159" t="s">
        <v>566</v>
      </c>
      <c r="C320" s="159" t="s">
        <v>566</v>
      </c>
      <c r="D320" s="160" t="s">
        <v>566</v>
      </c>
      <c r="E320" s="161" t="s">
        <v>105</v>
      </c>
      <c r="F320" s="162" t="s">
        <v>362</v>
      </c>
      <c r="G320" s="163" t="s">
        <v>44</v>
      </c>
      <c r="H320" s="161" t="s">
        <v>319</v>
      </c>
      <c r="I320" s="161" t="s">
        <v>318</v>
      </c>
      <c r="J320" s="163" t="s">
        <v>358</v>
      </c>
      <c r="K320" s="164" t="s">
        <v>359</v>
      </c>
      <c r="L320" s="165" t="s">
        <v>359</v>
      </c>
      <c r="M320" s="166">
        <v>20635.017609</v>
      </c>
      <c r="N320" s="167">
        <v>10000</v>
      </c>
      <c r="O320" s="168">
        <v>206350176.09</v>
      </c>
      <c r="P320" s="166">
        <v>206350176.09</v>
      </c>
      <c r="Q320" s="169">
        <v>206295239.38</v>
      </c>
      <c r="R320" s="168">
        <v>0</v>
      </c>
      <c r="S320" s="167">
        <v>0</v>
      </c>
      <c r="T320" s="166">
        <v>323.913775</v>
      </c>
      <c r="U320" s="169" t="s">
        <v>566</v>
      </c>
    </row>
    <row r="321" spans="1:21" ht="15">
      <c r="A321" s="158" t="s">
        <v>571</v>
      </c>
      <c r="B321" s="159" t="s">
        <v>566</v>
      </c>
      <c r="C321" s="159" t="s">
        <v>566</v>
      </c>
      <c r="D321" s="160" t="s">
        <v>566</v>
      </c>
      <c r="E321" s="161" t="s">
        <v>105</v>
      </c>
      <c r="F321" s="162" t="s">
        <v>362</v>
      </c>
      <c r="G321" s="163" t="s">
        <v>44</v>
      </c>
      <c r="H321" s="161" t="s">
        <v>321</v>
      </c>
      <c r="I321" s="161" t="s">
        <v>320</v>
      </c>
      <c r="J321" s="163" t="s">
        <v>368</v>
      </c>
      <c r="K321" s="164" t="s">
        <v>359</v>
      </c>
      <c r="L321" s="165" t="s">
        <v>359</v>
      </c>
      <c r="M321" s="166">
        <v>20635.016376</v>
      </c>
      <c r="N321" s="167">
        <v>9999.112408</v>
      </c>
      <c r="O321" s="168">
        <v>206331848.28</v>
      </c>
      <c r="P321" s="166">
        <v>206331848.28</v>
      </c>
      <c r="Q321" s="169">
        <v>0</v>
      </c>
      <c r="R321" s="168">
        <v>0</v>
      </c>
      <c r="S321" s="167">
        <v>0</v>
      </c>
      <c r="T321" s="166">
        <v>323.97108</v>
      </c>
      <c r="U321" s="169" t="s">
        <v>569</v>
      </c>
    </row>
    <row r="322" spans="1:21" ht="15">
      <c r="A322" s="158" t="s">
        <v>572</v>
      </c>
      <c r="B322" s="159" t="s">
        <v>569</v>
      </c>
      <c r="C322" s="159" t="s">
        <v>569</v>
      </c>
      <c r="D322" s="160" t="s">
        <v>569</v>
      </c>
      <c r="E322" s="161" t="s">
        <v>99</v>
      </c>
      <c r="F322" s="162" t="s">
        <v>354</v>
      </c>
      <c r="G322" s="163" t="s">
        <v>355</v>
      </c>
      <c r="H322" s="161" t="s">
        <v>573</v>
      </c>
      <c r="I322" s="161" t="s">
        <v>574</v>
      </c>
      <c r="J322" s="163" t="s">
        <v>358</v>
      </c>
      <c r="K322" s="164" t="s">
        <v>359</v>
      </c>
      <c r="L322" s="165" t="s">
        <v>359</v>
      </c>
      <c r="M322" s="166">
        <v>12000</v>
      </c>
      <c r="N322" s="167">
        <v>1000</v>
      </c>
      <c r="O322" s="168">
        <v>12000000</v>
      </c>
      <c r="P322" s="166">
        <v>12000000</v>
      </c>
      <c r="Q322" s="169">
        <v>12000000</v>
      </c>
      <c r="R322" s="168">
        <v>0</v>
      </c>
      <c r="S322" s="167">
        <v>14.57</v>
      </c>
      <c r="T322" s="166">
        <v>0</v>
      </c>
      <c r="U322" s="169" t="s">
        <v>575</v>
      </c>
    </row>
    <row r="323" spans="1:21" ht="15">
      <c r="A323" s="158" t="s">
        <v>576</v>
      </c>
      <c r="B323" s="159" t="s">
        <v>569</v>
      </c>
      <c r="C323" s="159" t="s">
        <v>569</v>
      </c>
      <c r="D323" s="160" t="s">
        <v>569</v>
      </c>
      <c r="E323" s="161" t="s">
        <v>99</v>
      </c>
      <c r="F323" s="162" t="s">
        <v>354</v>
      </c>
      <c r="G323" s="163" t="s">
        <v>355</v>
      </c>
      <c r="H323" s="161" t="s">
        <v>577</v>
      </c>
      <c r="I323" s="161" t="s">
        <v>578</v>
      </c>
      <c r="J323" s="163" t="s">
        <v>358</v>
      </c>
      <c r="K323" s="164" t="s">
        <v>359</v>
      </c>
      <c r="L323" s="165" t="s">
        <v>359</v>
      </c>
      <c r="M323" s="166">
        <v>175000</v>
      </c>
      <c r="N323" s="167">
        <v>1000</v>
      </c>
      <c r="O323" s="168">
        <v>175000000</v>
      </c>
      <c r="P323" s="166">
        <v>175000000</v>
      </c>
      <c r="Q323" s="169">
        <v>175000000</v>
      </c>
      <c r="R323" s="168">
        <v>0</v>
      </c>
      <c r="S323" s="167">
        <v>14.57</v>
      </c>
      <c r="T323" s="166">
        <v>0</v>
      </c>
      <c r="U323" s="169" t="s">
        <v>579</v>
      </c>
    </row>
    <row r="324" spans="1:21" ht="15">
      <c r="A324" s="158" t="s">
        <v>580</v>
      </c>
      <c r="B324" s="159" t="s">
        <v>569</v>
      </c>
      <c r="C324" s="159" t="s">
        <v>569</v>
      </c>
      <c r="D324" s="160" t="s">
        <v>569</v>
      </c>
      <c r="E324" s="161" t="s">
        <v>99</v>
      </c>
      <c r="F324" s="162" t="s">
        <v>354</v>
      </c>
      <c r="G324" s="163" t="s">
        <v>355</v>
      </c>
      <c r="H324" s="161" t="s">
        <v>581</v>
      </c>
      <c r="I324" s="161" t="s">
        <v>578</v>
      </c>
      <c r="J324" s="163" t="s">
        <v>358</v>
      </c>
      <c r="K324" s="164" t="s">
        <v>359</v>
      </c>
      <c r="L324" s="165" t="s">
        <v>359</v>
      </c>
      <c r="M324" s="166">
        <v>70000</v>
      </c>
      <c r="N324" s="167">
        <v>1000</v>
      </c>
      <c r="O324" s="168">
        <v>70000000</v>
      </c>
      <c r="P324" s="166">
        <v>70000000</v>
      </c>
      <c r="Q324" s="169">
        <v>70000000</v>
      </c>
      <c r="R324" s="168">
        <v>0</v>
      </c>
      <c r="S324" s="167">
        <v>14.57</v>
      </c>
      <c r="T324" s="166">
        <v>0</v>
      </c>
      <c r="U324" s="169" t="s">
        <v>579</v>
      </c>
    </row>
    <row r="325" spans="1:21" ht="15">
      <c r="A325" s="158" t="s">
        <v>582</v>
      </c>
      <c r="B325" s="159" t="s">
        <v>569</v>
      </c>
      <c r="C325" s="159" t="s">
        <v>569</v>
      </c>
      <c r="D325" s="160" t="s">
        <v>569</v>
      </c>
      <c r="E325" s="161" t="s">
        <v>99</v>
      </c>
      <c r="F325" s="162" t="s">
        <v>354</v>
      </c>
      <c r="G325" s="163" t="s">
        <v>355</v>
      </c>
      <c r="H325" s="161" t="s">
        <v>583</v>
      </c>
      <c r="I325" s="161" t="s">
        <v>584</v>
      </c>
      <c r="J325" s="163" t="s">
        <v>358</v>
      </c>
      <c r="K325" s="164" t="s">
        <v>359</v>
      </c>
      <c r="L325" s="165" t="s">
        <v>359</v>
      </c>
      <c r="M325" s="166">
        <v>250100</v>
      </c>
      <c r="N325" s="167">
        <v>1000</v>
      </c>
      <c r="O325" s="168">
        <v>250100000</v>
      </c>
      <c r="P325" s="166">
        <v>250100000</v>
      </c>
      <c r="Q325" s="169">
        <v>250100000</v>
      </c>
      <c r="R325" s="168">
        <v>0</v>
      </c>
      <c r="S325" s="167">
        <v>14.57</v>
      </c>
      <c r="T325" s="166">
        <v>0</v>
      </c>
      <c r="U325" s="169" t="s">
        <v>575</v>
      </c>
    </row>
    <row r="326" spans="1:21" ht="15">
      <c r="A326" s="158" t="s">
        <v>585</v>
      </c>
      <c r="B326" s="159" t="s">
        <v>569</v>
      </c>
      <c r="C326" s="159" t="s">
        <v>569</v>
      </c>
      <c r="D326" s="160" t="s">
        <v>569</v>
      </c>
      <c r="E326" s="161" t="s">
        <v>99</v>
      </c>
      <c r="F326" s="162" t="s">
        <v>354</v>
      </c>
      <c r="G326" s="163" t="s">
        <v>355</v>
      </c>
      <c r="H326" s="161" t="s">
        <v>586</v>
      </c>
      <c r="I326" s="161" t="s">
        <v>587</v>
      </c>
      <c r="J326" s="163" t="s">
        <v>358</v>
      </c>
      <c r="K326" s="164" t="s">
        <v>359</v>
      </c>
      <c r="L326" s="165" t="s">
        <v>359</v>
      </c>
      <c r="M326" s="166">
        <v>3900</v>
      </c>
      <c r="N326" s="167">
        <v>1000</v>
      </c>
      <c r="O326" s="168">
        <v>3900000</v>
      </c>
      <c r="P326" s="166">
        <v>3900000</v>
      </c>
      <c r="Q326" s="169">
        <v>3900000</v>
      </c>
      <c r="R326" s="168">
        <v>0</v>
      </c>
      <c r="S326" s="167">
        <v>14.57</v>
      </c>
      <c r="T326" s="166">
        <v>0</v>
      </c>
      <c r="U326" s="169" t="s">
        <v>575</v>
      </c>
    </row>
    <row r="327" spans="1:21" ht="15">
      <c r="A327" s="158" t="s">
        <v>562</v>
      </c>
      <c r="B327" s="159" t="s">
        <v>569</v>
      </c>
      <c r="C327" s="159" t="s">
        <v>569</v>
      </c>
      <c r="D327" s="160" t="s">
        <v>569</v>
      </c>
      <c r="E327" s="161" t="s">
        <v>99</v>
      </c>
      <c r="F327" s="162" t="s">
        <v>362</v>
      </c>
      <c r="G327" s="163" t="s">
        <v>44</v>
      </c>
      <c r="H327" s="161" t="s">
        <v>321</v>
      </c>
      <c r="I327" s="161" t="s">
        <v>320</v>
      </c>
      <c r="J327" s="163" t="s">
        <v>358</v>
      </c>
      <c r="K327" s="164" t="s">
        <v>359</v>
      </c>
      <c r="L327" s="165" t="s">
        <v>359</v>
      </c>
      <c r="M327" s="166">
        <v>64550.16581</v>
      </c>
      <c r="N327" s="167">
        <v>10000</v>
      </c>
      <c r="O327" s="168">
        <v>645501658.1</v>
      </c>
      <c r="P327" s="166">
        <v>645501658.1</v>
      </c>
      <c r="Q327" s="169">
        <v>645444204.99</v>
      </c>
      <c r="R327" s="168">
        <v>0</v>
      </c>
      <c r="S327" s="167">
        <v>0</v>
      </c>
      <c r="T327" s="166">
        <v>324.869621741143</v>
      </c>
      <c r="U327" s="169" t="s">
        <v>569</v>
      </c>
    </row>
    <row r="328" spans="1:21" ht="15">
      <c r="A328" s="158" t="s">
        <v>564</v>
      </c>
      <c r="B328" s="159" t="s">
        <v>569</v>
      </c>
      <c r="C328" s="159" t="s">
        <v>569</v>
      </c>
      <c r="D328" s="160" t="s">
        <v>569</v>
      </c>
      <c r="E328" s="161" t="s">
        <v>99</v>
      </c>
      <c r="F328" s="162" t="s">
        <v>362</v>
      </c>
      <c r="G328" s="163" t="s">
        <v>44</v>
      </c>
      <c r="H328" s="161" t="s">
        <v>323</v>
      </c>
      <c r="I328" s="161" t="s">
        <v>322</v>
      </c>
      <c r="J328" s="163" t="s">
        <v>368</v>
      </c>
      <c r="K328" s="164" t="s">
        <v>359</v>
      </c>
      <c r="L328" s="165" t="s">
        <v>359</v>
      </c>
      <c r="M328" s="166">
        <v>58414.953849</v>
      </c>
      <c r="N328" s="167">
        <v>9999.109668</v>
      </c>
      <c r="O328" s="168">
        <v>584097529.79</v>
      </c>
      <c r="P328" s="166">
        <v>584097529.79</v>
      </c>
      <c r="Q328" s="169">
        <v>0</v>
      </c>
      <c r="R328" s="168">
        <v>0</v>
      </c>
      <c r="S328" s="167">
        <v>0</v>
      </c>
      <c r="T328" s="166">
        <v>324.50550505641</v>
      </c>
      <c r="U328" s="169" t="s">
        <v>545</v>
      </c>
    </row>
    <row r="329" spans="1:21" ht="15">
      <c r="A329" s="158" t="s">
        <v>565</v>
      </c>
      <c r="B329" s="159" t="s">
        <v>569</v>
      </c>
      <c r="C329" s="159" t="s">
        <v>569</v>
      </c>
      <c r="D329" s="160" t="s">
        <v>569</v>
      </c>
      <c r="E329" s="161" t="s">
        <v>99</v>
      </c>
      <c r="F329" s="162" t="s">
        <v>362</v>
      </c>
      <c r="G329" s="163" t="s">
        <v>44</v>
      </c>
      <c r="H329" s="161" t="s">
        <v>323</v>
      </c>
      <c r="I329" s="161" t="s">
        <v>322</v>
      </c>
      <c r="J329" s="163" t="s">
        <v>368</v>
      </c>
      <c r="K329" s="164" t="s">
        <v>359</v>
      </c>
      <c r="L329" s="165" t="s">
        <v>359</v>
      </c>
      <c r="M329" s="166">
        <v>6000</v>
      </c>
      <c r="N329" s="167">
        <v>9999.123365</v>
      </c>
      <c r="O329" s="168">
        <v>59994740.19</v>
      </c>
      <c r="P329" s="166">
        <v>59994740.19</v>
      </c>
      <c r="Q329" s="169">
        <v>0</v>
      </c>
      <c r="R329" s="168">
        <v>0</v>
      </c>
      <c r="S329" s="167">
        <v>0</v>
      </c>
      <c r="T329" s="166">
        <v>324.50550505641</v>
      </c>
      <c r="U329" s="169" t="s">
        <v>545</v>
      </c>
    </row>
    <row r="330" spans="1:21" ht="15">
      <c r="A330" s="158" t="s">
        <v>570</v>
      </c>
      <c r="B330" s="159" t="s">
        <v>569</v>
      </c>
      <c r="C330" s="159" t="s">
        <v>569</v>
      </c>
      <c r="D330" s="160" t="s">
        <v>569</v>
      </c>
      <c r="E330" s="161" t="s">
        <v>100</v>
      </c>
      <c r="F330" s="162" t="s">
        <v>354</v>
      </c>
      <c r="G330" s="163" t="s">
        <v>355</v>
      </c>
      <c r="H330" s="161" t="s">
        <v>573</v>
      </c>
      <c r="I330" s="161" t="s">
        <v>574</v>
      </c>
      <c r="J330" s="163" t="s">
        <v>368</v>
      </c>
      <c r="K330" s="164" t="s">
        <v>359</v>
      </c>
      <c r="L330" s="165" t="s">
        <v>359</v>
      </c>
      <c r="M330" s="166">
        <v>12000</v>
      </c>
      <c r="N330" s="167">
        <v>1000</v>
      </c>
      <c r="O330" s="168">
        <v>12000000</v>
      </c>
      <c r="P330" s="166">
        <v>12000000</v>
      </c>
      <c r="Q330" s="169">
        <v>0</v>
      </c>
      <c r="R330" s="168">
        <v>0</v>
      </c>
      <c r="S330" s="167">
        <v>14.57</v>
      </c>
      <c r="T330" s="166">
        <v>0</v>
      </c>
      <c r="U330" s="169" t="s">
        <v>575</v>
      </c>
    </row>
    <row r="331" spans="1:21" ht="15">
      <c r="A331" s="158" t="s">
        <v>565</v>
      </c>
      <c r="B331" s="159" t="s">
        <v>569</v>
      </c>
      <c r="C331" s="159" t="s">
        <v>569</v>
      </c>
      <c r="D331" s="160" t="s">
        <v>569</v>
      </c>
      <c r="E331" s="161" t="s">
        <v>100</v>
      </c>
      <c r="F331" s="162" t="s">
        <v>354</v>
      </c>
      <c r="G331" s="163" t="s">
        <v>355</v>
      </c>
      <c r="H331" s="161" t="s">
        <v>577</v>
      </c>
      <c r="I331" s="161" t="s">
        <v>578</v>
      </c>
      <c r="J331" s="163" t="s">
        <v>368</v>
      </c>
      <c r="K331" s="164" t="s">
        <v>359</v>
      </c>
      <c r="L331" s="165" t="s">
        <v>359</v>
      </c>
      <c r="M331" s="166">
        <v>130000</v>
      </c>
      <c r="N331" s="167">
        <v>1000</v>
      </c>
      <c r="O331" s="168">
        <v>130000000</v>
      </c>
      <c r="P331" s="166">
        <v>130000000</v>
      </c>
      <c r="Q331" s="169">
        <v>0</v>
      </c>
      <c r="R331" s="168">
        <v>0</v>
      </c>
      <c r="S331" s="167">
        <v>14.57</v>
      </c>
      <c r="T331" s="166">
        <v>0</v>
      </c>
      <c r="U331" s="169" t="s">
        <v>579</v>
      </c>
    </row>
    <row r="332" spans="1:21" ht="15">
      <c r="A332" s="158" t="s">
        <v>568</v>
      </c>
      <c r="B332" s="159" t="s">
        <v>569</v>
      </c>
      <c r="C332" s="159" t="s">
        <v>569</v>
      </c>
      <c r="D332" s="160" t="s">
        <v>569</v>
      </c>
      <c r="E332" s="161" t="s">
        <v>100</v>
      </c>
      <c r="F332" s="162" t="s">
        <v>354</v>
      </c>
      <c r="G332" s="163" t="s">
        <v>355</v>
      </c>
      <c r="H332" s="161" t="s">
        <v>583</v>
      </c>
      <c r="I332" s="161" t="s">
        <v>584</v>
      </c>
      <c r="J332" s="163" t="s">
        <v>368</v>
      </c>
      <c r="K332" s="164" t="s">
        <v>359</v>
      </c>
      <c r="L332" s="165" t="s">
        <v>359</v>
      </c>
      <c r="M332" s="166">
        <v>250100</v>
      </c>
      <c r="N332" s="167">
        <v>1000</v>
      </c>
      <c r="O332" s="168">
        <v>250100000</v>
      </c>
      <c r="P332" s="166">
        <v>250100000</v>
      </c>
      <c r="Q332" s="169">
        <v>0</v>
      </c>
      <c r="R332" s="168">
        <v>0</v>
      </c>
      <c r="S332" s="167">
        <v>14.57</v>
      </c>
      <c r="T332" s="166">
        <v>0</v>
      </c>
      <c r="U332" s="169" t="s">
        <v>575</v>
      </c>
    </row>
    <row r="333" spans="1:21" ht="15">
      <c r="A333" s="158" t="s">
        <v>567</v>
      </c>
      <c r="B333" s="159" t="s">
        <v>569</v>
      </c>
      <c r="C333" s="159" t="s">
        <v>569</v>
      </c>
      <c r="D333" s="160" t="s">
        <v>569</v>
      </c>
      <c r="E333" s="161" t="s">
        <v>100</v>
      </c>
      <c r="F333" s="162" t="s">
        <v>354</v>
      </c>
      <c r="G333" s="163" t="s">
        <v>355</v>
      </c>
      <c r="H333" s="161" t="s">
        <v>586</v>
      </c>
      <c r="I333" s="161" t="s">
        <v>587</v>
      </c>
      <c r="J333" s="163" t="s">
        <v>368</v>
      </c>
      <c r="K333" s="164" t="s">
        <v>359</v>
      </c>
      <c r="L333" s="165" t="s">
        <v>359</v>
      </c>
      <c r="M333" s="166">
        <v>3900</v>
      </c>
      <c r="N333" s="167">
        <v>1000</v>
      </c>
      <c r="O333" s="168">
        <v>3900000</v>
      </c>
      <c r="P333" s="166">
        <v>3900000</v>
      </c>
      <c r="Q333" s="169">
        <v>0</v>
      </c>
      <c r="R333" s="168">
        <v>0</v>
      </c>
      <c r="S333" s="167">
        <v>14.57</v>
      </c>
      <c r="T333" s="166">
        <v>0</v>
      </c>
      <c r="U333" s="169" t="s">
        <v>575</v>
      </c>
    </row>
    <row r="334" spans="1:21" ht="15">
      <c r="A334" s="158" t="s">
        <v>556</v>
      </c>
      <c r="B334" s="159" t="s">
        <v>569</v>
      </c>
      <c r="C334" s="159" t="s">
        <v>569</v>
      </c>
      <c r="D334" s="160" t="s">
        <v>569</v>
      </c>
      <c r="E334" s="161" t="s">
        <v>100</v>
      </c>
      <c r="F334" s="162" t="s">
        <v>362</v>
      </c>
      <c r="G334" s="163" t="s">
        <v>44</v>
      </c>
      <c r="H334" s="161" t="s">
        <v>321</v>
      </c>
      <c r="I334" s="161" t="s">
        <v>320</v>
      </c>
      <c r="J334" s="163" t="s">
        <v>358</v>
      </c>
      <c r="K334" s="164" t="s">
        <v>359</v>
      </c>
      <c r="L334" s="165" t="s">
        <v>359</v>
      </c>
      <c r="M334" s="166">
        <v>56123.862011</v>
      </c>
      <c r="N334" s="167">
        <v>10000</v>
      </c>
      <c r="O334" s="168">
        <v>561238620.11</v>
      </c>
      <c r="P334" s="166">
        <v>561238620.11</v>
      </c>
      <c r="Q334" s="169">
        <v>561188805.03</v>
      </c>
      <c r="R334" s="168">
        <v>0</v>
      </c>
      <c r="S334" s="167">
        <v>0</v>
      </c>
      <c r="T334" s="166">
        <v>323.97108</v>
      </c>
      <c r="U334" s="169" t="s">
        <v>569</v>
      </c>
    </row>
    <row r="335" spans="1:21" ht="15">
      <c r="A335" s="158" t="s">
        <v>558</v>
      </c>
      <c r="B335" s="159" t="s">
        <v>569</v>
      </c>
      <c r="C335" s="159" t="s">
        <v>569</v>
      </c>
      <c r="D335" s="160" t="s">
        <v>569</v>
      </c>
      <c r="E335" s="161" t="s">
        <v>100</v>
      </c>
      <c r="F335" s="162" t="s">
        <v>362</v>
      </c>
      <c r="G335" s="163" t="s">
        <v>44</v>
      </c>
      <c r="H335" s="161" t="s">
        <v>323</v>
      </c>
      <c r="I335" s="161" t="s">
        <v>322</v>
      </c>
      <c r="J335" s="163" t="s">
        <v>368</v>
      </c>
      <c r="K335" s="164" t="s">
        <v>359</v>
      </c>
      <c r="L335" s="165" t="s">
        <v>359</v>
      </c>
      <c r="M335" s="166">
        <v>16127.637394</v>
      </c>
      <c r="N335" s="167">
        <v>9999.109668</v>
      </c>
      <c r="O335" s="168">
        <v>161262015</v>
      </c>
      <c r="P335" s="166">
        <v>161262015</v>
      </c>
      <c r="Q335" s="169">
        <v>0</v>
      </c>
      <c r="R335" s="168">
        <v>0</v>
      </c>
      <c r="S335" s="167">
        <v>0</v>
      </c>
      <c r="T335" s="166">
        <v>324.970815</v>
      </c>
      <c r="U335" s="169" t="s">
        <v>545</v>
      </c>
    </row>
    <row r="336" spans="1:21" ht="15">
      <c r="A336" s="158" t="s">
        <v>488</v>
      </c>
      <c r="B336" s="159" t="s">
        <v>569</v>
      </c>
      <c r="C336" s="159" t="s">
        <v>569</v>
      </c>
      <c r="D336" s="160" t="s">
        <v>569</v>
      </c>
      <c r="E336" s="161" t="s">
        <v>101</v>
      </c>
      <c r="F336" s="162" t="s">
        <v>354</v>
      </c>
      <c r="G336" s="163" t="s">
        <v>355</v>
      </c>
      <c r="H336" s="161" t="s">
        <v>581</v>
      </c>
      <c r="I336" s="161" t="s">
        <v>578</v>
      </c>
      <c r="J336" s="163" t="s">
        <v>368</v>
      </c>
      <c r="K336" s="164" t="s">
        <v>359</v>
      </c>
      <c r="L336" s="165" t="s">
        <v>359</v>
      </c>
      <c r="M336" s="166">
        <v>10000</v>
      </c>
      <c r="N336" s="167">
        <v>1000</v>
      </c>
      <c r="O336" s="168">
        <v>10000000</v>
      </c>
      <c r="P336" s="166">
        <v>10000000</v>
      </c>
      <c r="Q336" s="169">
        <v>0</v>
      </c>
      <c r="R336" s="168">
        <v>0</v>
      </c>
      <c r="S336" s="167">
        <v>14.57</v>
      </c>
      <c r="T336" s="166">
        <v>0</v>
      </c>
      <c r="U336" s="169" t="s">
        <v>579</v>
      </c>
    </row>
    <row r="337" spans="1:21" ht="15">
      <c r="A337" s="158" t="s">
        <v>462</v>
      </c>
      <c r="B337" s="159" t="s">
        <v>569</v>
      </c>
      <c r="C337" s="159" t="s">
        <v>569</v>
      </c>
      <c r="D337" s="160" t="s">
        <v>569</v>
      </c>
      <c r="E337" s="161" t="s">
        <v>101</v>
      </c>
      <c r="F337" s="162" t="s">
        <v>362</v>
      </c>
      <c r="G337" s="163" t="s">
        <v>44</v>
      </c>
      <c r="H337" s="161" t="s">
        <v>321</v>
      </c>
      <c r="I337" s="161" t="s">
        <v>320</v>
      </c>
      <c r="J337" s="163" t="s">
        <v>358</v>
      </c>
      <c r="K337" s="164" t="s">
        <v>359</v>
      </c>
      <c r="L337" s="165" t="s">
        <v>359</v>
      </c>
      <c r="M337" s="166">
        <v>20404.651901</v>
      </c>
      <c r="N337" s="167">
        <v>10000</v>
      </c>
      <c r="O337" s="168">
        <v>204046519.01</v>
      </c>
      <c r="P337" s="166">
        <v>204046519.01</v>
      </c>
      <c r="Q337" s="169">
        <v>204028408</v>
      </c>
      <c r="R337" s="168">
        <v>0</v>
      </c>
      <c r="S337" s="167">
        <v>0</v>
      </c>
      <c r="T337" s="166">
        <v>323.97108</v>
      </c>
      <c r="U337" s="169" t="s">
        <v>569</v>
      </c>
    </row>
    <row r="338" spans="1:21" ht="15">
      <c r="A338" s="158" t="s">
        <v>472</v>
      </c>
      <c r="B338" s="159" t="s">
        <v>569</v>
      </c>
      <c r="C338" s="159" t="s">
        <v>569</v>
      </c>
      <c r="D338" s="160" t="s">
        <v>569</v>
      </c>
      <c r="E338" s="161" t="s">
        <v>101</v>
      </c>
      <c r="F338" s="162" t="s">
        <v>362</v>
      </c>
      <c r="G338" s="163" t="s">
        <v>44</v>
      </c>
      <c r="H338" s="161" t="s">
        <v>323</v>
      </c>
      <c r="I338" s="161" t="s">
        <v>322</v>
      </c>
      <c r="J338" s="163" t="s">
        <v>368</v>
      </c>
      <c r="K338" s="164" t="s">
        <v>359</v>
      </c>
      <c r="L338" s="165" t="s">
        <v>359</v>
      </c>
      <c r="M338" s="166">
        <v>19354.876225</v>
      </c>
      <c r="N338" s="167">
        <v>9999.109668</v>
      </c>
      <c r="O338" s="168">
        <v>193531529.99</v>
      </c>
      <c r="P338" s="166">
        <v>193531529.99</v>
      </c>
      <c r="Q338" s="169">
        <v>0</v>
      </c>
      <c r="R338" s="168">
        <v>0</v>
      </c>
      <c r="S338" s="167">
        <v>0</v>
      </c>
      <c r="T338" s="166">
        <v>324.97118</v>
      </c>
      <c r="U338" s="169" t="s">
        <v>545</v>
      </c>
    </row>
    <row r="339" spans="1:21" ht="15">
      <c r="A339" s="158" t="s">
        <v>457</v>
      </c>
      <c r="B339" s="159" t="s">
        <v>569</v>
      </c>
      <c r="C339" s="159" t="s">
        <v>569</v>
      </c>
      <c r="D339" s="160" t="s">
        <v>569</v>
      </c>
      <c r="E339" s="161" t="s">
        <v>102</v>
      </c>
      <c r="F339" s="162" t="s">
        <v>354</v>
      </c>
      <c r="G339" s="163" t="s">
        <v>355</v>
      </c>
      <c r="H339" s="161" t="s">
        <v>577</v>
      </c>
      <c r="I339" s="161" t="s">
        <v>578</v>
      </c>
      <c r="J339" s="163" t="s">
        <v>368</v>
      </c>
      <c r="K339" s="164" t="s">
        <v>359</v>
      </c>
      <c r="L339" s="165" t="s">
        <v>359</v>
      </c>
      <c r="M339" s="166">
        <v>45000</v>
      </c>
      <c r="N339" s="167">
        <v>1000</v>
      </c>
      <c r="O339" s="168">
        <v>45000000</v>
      </c>
      <c r="P339" s="166">
        <v>45000000</v>
      </c>
      <c r="Q339" s="169">
        <v>0</v>
      </c>
      <c r="R339" s="168">
        <v>0</v>
      </c>
      <c r="S339" s="167">
        <v>14.57</v>
      </c>
      <c r="T339" s="166">
        <v>0</v>
      </c>
      <c r="U339" s="169" t="s">
        <v>579</v>
      </c>
    </row>
    <row r="340" spans="1:21" ht="15">
      <c r="A340" s="158" t="s">
        <v>456</v>
      </c>
      <c r="B340" s="159" t="s">
        <v>569</v>
      </c>
      <c r="C340" s="159" t="s">
        <v>569</v>
      </c>
      <c r="D340" s="160" t="s">
        <v>569</v>
      </c>
      <c r="E340" s="161" t="s">
        <v>102</v>
      </c>
      <c r="F340" s="162" t="s">
        <v>354</v>
      </c>
      <c r="G340" s="163" t="s">
        <v>355</v>
      </c>
      <c r="H340" s="161" t="s">
        <v>581</v>
      </c>
      <c r="I340" s="161" t="s">
        <v>578</v>
      </c>
      <c r="J340" s="163" t="s">
        <v>368</v>
      </c>
      <c r="K340" s="164" t="s">
        <v>359</v>
      </c>
      <c r="L340" s="165" t="s">
        <v>359</v>
      </c>
      <c r="M340" s="166">
        <v>60000</v>
      </c>
      <c r="N340" s="167">
        <v>1000</v>
      </c>
      <c r="O340" s="168">
        <v>60000000</v>
      </c>
      <c r="P340" s="166">
        <v>60000000</v>
      </c>
      <c r="Q340" s="169">
        <v>0</v>
      </c>
      <c r="R340" s="168">
        <v>0</v>
      </c>
      <c r="S340" s="167">
        <v>14.57</v>
      </c>
      <c r="T340" s="166">
        <v>0</v>
      </c>
      <c r="U340" s="169" t="s">
        <v>579</v>
      </c>
    </row>
    <row r="341" spans="1:21" ht="15">
      <c r="A341" s="158" t="s">
        <v>391</v>
      </c>
      <c r="B341" s="159" t="s">
        <v>569</v>
      </c>
      <c r="C341" s="159" t="s">
        <v>569</v>
      </c>
      <c r="D341" s="160" t="s">
        <v>569</v>
      </c>
      <c r="E341" s="161" t="s">
        <v>102</v>
      </c>
      <c r="F341" s="162" t="s">
        <v>362</v>
      </c>
      <c r="G341" s="163" t="s">
        <v>44</v>
      </c>
      <c r="H341" s="161" t="s">
        <v>321</v>
      </c>
      <c r="I341" s="161" t="s">
        <v>320</v>
      </c>
      <c r="J341" s="163" t="s">
        <v>358</v>
      </c>
      <c r="K341" s="164" t="s">
        <v>359</v>
      </c>
      <c r="L341" s="165" t="s">
        <v>359</v>
      </c>
      <c r="M341" s="166">
        <v>41384.245634</v>
      </c>
      <c r="N341" s="167">
        <v>10000</v>
      </c>
      <c r="O341" s="168">
        <v>413842456.34</v>
      </c>
      <c r="P341" s="166">
        <v>413842456.34</v>
      </c>
      <c r="Q341" s="169">
        <v>413805724.01</v>
      </c>
      <c r="R341" s="168">
        <v>0</v>
      </c>
      <c r="S341" s="167">
        <v>0</v>
      </c>
      <c r="T341" s="166">
        <v>323.97108</v>
      </c>
      <c r="U341" s="169" t="s">
        <v>569</v>
      </c>
    </row>
    <row r="342" spans="1:21" ht="15">
      <c r="A342" s="158" t="s">
        <v>392</v>
      </c>
      <c r="B342" s="159" t="s">
        <v>569</v>
      </c>
      <c r="C342" s="159" t="s">
        <v>569</v>
      </c>
      <c r="D342" s="160" t="s">
        <v>569</v>
      </c>
      <c r="E342" s="161" t="s">
        <v>102</v>
      </c>
      <c r="F342" s="162" t="s">
        <v>362</v>
      </c>
      <c r="G342" s="163" t="s">
        <v>44</v>
      </c>
      <c r="H342" s="161" t="s">
        <v>323</v>
      </c>
      <c r="I342" s="161" t="s">
        <v>322</v>
      </c>
      <c r="J342" s="163" t="s">
        <v>368</v>
      </c>
      <c r="K342" s="164" t="s">
        <v>359</v>
      </c>
      <c r="L342" s="165" t="s">
        <v>359</v>
      </c>
      <c r="M342" s="166">
        <v>30723.674326</v>
      </c>
      <c r="N342" s="167">
        <v>9999.109668</v>
      </c>
      <c r="O342" s="168">
        <v>307209388.99</v>
      </c>
      <c r="P342" s="166">
        <v>307209388.99</v>
      </c>
      <c r="Q342" s="169">
        <v>0</v>
      </c>
      <c r="R342" s="168">
        <v>0</v>
      </c>
      <c r="S342" s="167">
        <v>0</v>
      </c>
      <c r="T342" s="166">
        <v>324.97118</v>
      </c>
      <c r="U342" s="169" t="s">
        <v>545</v>
      </c>
    </row>
    <row r="343" spans="1:21" ht="15">
      <c r="A343" s="158" t="s">
        <v>430</v>
      </c>
      <c r="B343" s="159" t="s">
        <v>569</v>
      </c>
      <c r="C343" s="159" t="s">
        <v>569</v>
      </c>
      <c r="D343" s="160" t="s">
        <v>569</v>
      </c>
      <c r="E343" s="161" t="s">
        <v>103</v>
      </c>
      <c r="F343" s="162" t="s">
        <v>362</v>
      </c>
      <c r="G343" s="163" t="s">
        <v>44</v>
      </c>
      <c r="H343" s="161" t="s">
        <v>321</v>
      </c>
      <c r="I343" s="161" t="s">
        <v>320</v>
      </c>
      <c r="J343" s="163" t="s">
        <v>358</v>
      </c>
      <c r="K343" s="164" t="s">
        <v>359</v>
      </c>
      <c r="L343" s="165" t="s">
        <v>359</v>
      </c>
      <c r="M343" s="166">
        <v>13510.746103</v>
      </c>
      <c r="N343" s="167">
        <v>10000</v>
      </c>
      <c r="O343" s="168">
        <v>135107461.03</v>
      </c>
      <c r="P343" s="166">
        <v>135107461.03</v>
      </c>
      <c r="Q343" s="169">
        <v>135095469.01</v>
      </c>
      <c r="R343" s="168">
        <v>0</v>
      </c>
      <c r="S343" s="167">
        <v>0</v>
      </c>
      <c r="T343" s="166">
        <v>323.970715</v>
      </c>
      <c r="U343" s="169" t="s">
        <v>569</v>
      </c>
    </row>
    <row r="344" spans="1:21" ht="15">
      <c r="A344" s="158" t="s">
        <v>429</v>
      </c>
      <c r="B344" s="159" t="s">
        <v>569</v>
      </c>
      <c r="C344" s="159" t="s">
        <v>569</v>
      </c>
      <c r="D344" s="160" t="s">
        <v>569</v>
      </c>
      <c r="E344" s="161" t="s">
        <v>103</v>
      </c>
      <c r="F344" s="162" t="s">
        <v>362</v>
      </c>
      <c r="G344" s="163" t="s">
        <v>44</v>
      </c>
      <c r="H344" s="161" t="s">
        <v>323</v>
      </c>
      <c r="I344" s="161" t="s">
        <v>322</v>
      </c>
      <c r="J344" s="163" t="s">
        <v>368</v>
      </c>
      <c r="K344" s="164" t="s">
        <v>359</v>
      </c>
      <c r="L344" s="165" t="s">
        <v>359</v>
      </c>
      <c r="M344" s="166">
        <v>13482.447184</v>
      </c>
      <c r="N344" s="167">
        <v>9999.109668</v>
      </c>
      <c r="O344" s="168">
        <v>134812468</v>
      </c>
      <c r="P344" s="166">
        <v>134812468</v>
      </c>
      <c r="Q344" s="169">
        <v>0</v>
      </c>
      <c r="R344" s="168">
        <v>0</v>
      </c>
      <c r="S344" s="167">
        <v>0</v>
      </c>
      <c r="T344" s="166">
        <v>324.970815</v>
      </c>
      <c r="U344" s="169" t="s">
        <v>545</v>
      </c>
    </row>
    <row r="345" spans="1:21" ht="15">
      <c r="A345" s="158" t="s">
        <v>494</v>
      </c>
      <c r="B345" s="159" t="s">
        <v>569</v>
      </c>
      <c r="C345" s="159" t="s">
        <v>569</v>
      </c>
      <c r="D345" s="160" t="s">
        <v>569</v>
      </c>
      <c r="E345" s="161" t="s">
        <v>104</v>
      </c>
      <c r="F345" s="162" t="s">
        <v>362</v>
      </c>
      <c r="G345" s="163" t="s">
        <v>44</v>
      </c>
      <c r="H345" s="161" t="s">
        <v>321</v>
      </c>
      <c r="I345" s="161" t="s">
        <v>320</v>
      </c>
      <c r="J345" s="163" t="s">
        <v>358</v>
      </c>
      <c r="K345" s="164" t="s">
        <v>359</v>
      </c>
      <c r="L345" s="165" t="s">
        <v>359</v>
      </c>
      <c r="M345" s="166">
        <v>41391.312161</v>
      </c>
      <c r="N345" s="167">
        <v>10000</v>
      </c>
      <c r="O345" s="168">
        <v>413913121.61</v>
      </c>
      <c r="P345" s="166">
        <v>413913121.61</v>
      </c>
      <c r="Q345" s="169">
        <v>413876383.02</v>
      </c>
      <c r="R345" s="168">
        <v>0</v>
      </c>
      <c r="S345" s="167">
        <v>0</v>
      </c>
      <c r="T345" s="166">
        <v>323.97108</v>
      </c>
      <c r="U345" s="169" t="s">
        <v>569</v>
      </c>
    </row>
    <row r="346" spans="1:21" ht="15">
      <c r="A346" s="158" t="s">
        <v>495</v>
      </c>
      <c r="B346" s="159" t="s">
        <v>569</v>
      </c>
      <c r="C346" s="159" t="s">
        <v>569</v>
      </c>
      <c r="D346" s="160" t="s">
        <v>569</v>
      </c>
      <c r="E346" s="161" t="s">
        <v>104</v>
      </c>
      <c r="F346" s="162" t="s">
        <v>362</v>
      </c>
      <c r="G346" s="163" t="s">
        <v>44</v>
      </c>
      <c r="H346" s="161" t="s">
        <v>323</v>
      </c>
      <c r="I346" s="161" t="s">
        <v>322</v>
      </c>
      <c r="J346" s="163" t="s">
        <v>368</v>
      </c>
      <c r="K346" s="164" t="s">
        <v>359</v>
      </c>
      <c r="L346" s="165" t="s">
        <v>359</v>
      </c>
      <c r="M346" s="166">
        <v>41304.61588</v>
      </c>
      <c r="N346" s="167">
        <v>9999.109668</v>
      </c>
      <c r="O346" s="168">
        <v>413009383.99</v>
      </c>
      <c r="P346" s="166">
        <v>413009383.99</v>
      </c>
      <c r="Q346" s="169">
        <v>0</v>
      </c>
      <c r="R346" s="168">
        <v>0</v>
      </c>
      <c r="S346" s="167">
        <v>0</v>
      </c>
      <c r="T346" s="166">
        <v>324.97118</v>
      </c>
      <c r="U346" s="169" t="s">
        <v>545</v>
      </c>
    </row>
    <row r="347" spans="1:21" ht="15">
      <c r="A347" s="158" t="s">
        <v>588</v>
      </c>
      <c r="B347" s="159" t="s">
        <v>569</v>
      </c>
      <c r="C347" s="159" t="s">
        <v>569</v>
      </c>
      <c r="D347" s="160" t="s">
        <v>569</v>
      </c>
      <c r="E347" s="161" t="s">
        <v>105</v>
      </c>
      <c r="F347" s="162" t="s">
        <v>362</v>
      </c>
      <c r="G347" s="163" t="s">
        <v>44</v>
      </c>
      <c r="H347" s="161" t="s">
        <v>321</v>
      </c>
      <c r="I347" s="161" t="s">
        <v>320</v>
      </c>
      <c r="J347" s="163" t="s">
        <v>358</v>
      </c>
      <c r="K347" s="164" t="s">
        <v>359</v>
      </c>
      <c r="L347" s="165" t="s">
        <v>359</v>
      </c>
      <c r="M347" s="166">
        <v>20635.016376</v>
      </c>
      <c r="N347" s="167">
        <v>10000</v>
      </c>
      <c r="O347" s="168">
        <v>206350163.76</v>
      </c>
      <c r="P347" s="166">
        <v>206350163.76</v>
      </c>
      <c r="Q347" s="169">
        <v>206331848.28</v>
      </c>
      <c r="R347" s="168">
        <v>0</v>
      </c>
      <c r="S347" s="167">
        <v>0</v>
      </c>
      <c r="T347" s="166">
        <v>323.97108</v>
      </c>
      <c r="U347" s="169" t="s">
        <v>569</v>
      </c>
    </row>
    <row r="348" spans="1:21" ht="15">
      <c r="A348" s="158" t="s">
        <v>572</v>
      </c>
      <c r="B348" s="159" t="s">
        <v>569</v>
      </c>
      <c r="C348" s="159" t="s">
        <v>569</v>
      </c>
      <c r="D348" s="160" t="s">
        <v>569</v>
      </c>
      <c r="E348" s="161" t="s">
        <v>105</v>
      </c>
      <c r="F348" s="162" t="s">
        <v>362</v>
      </c>
      <c r="G348" s="163" t="s">
        <v>44</v>
      </c>
      <c r="H348" s="161" t="s">
        <v>323</v>
      </c>
      <c r="I348" s="161" t="s">
        <v>322</v>
      </c>
      <c r="J348" s="163" t="s">
        <v>368</v>
      </c>
      <c r="K348" s="164" t="s">
        <v>359</v>
      </c>
      <c r="L348" s="165" t="s">
        <v>359</v>
      </c>
      <c r="M348" s="166">
        <v>20591.795152</v>
      </c>
      <c r="N348" s="167">
        <v>9999.109668</v>
      </c>
      <c r="O348" s="168">
        <v>205899618</v>
      </c>
      <c r="P348" s="166">
        <v>205899618</v>
      </c>
      <c r="Q348" s="169">
        <v>0</v>
      </c>
      <c r="R348" s="168">
        <v>0</v>
      </c>
      <c r="S348" s="167">
        <v>0</v>
      </c>
      <c r="T348" s="166">
        <v>324.970815</v>
      </c>
      <c r="U348" s="169" t="s">
        <v>545</v>
      </c>
    </row>
    <row r="349" spans="1:21" ht="26.25">
      <c r="A349" s="158" t="s">
        <v>589</v>
      </c>
      <c r="B349" s="159" t="s">
        <v>545</v>
      </c>
      <c r="C349" s="159" t="s">
        <v>545</v>
      </c>
      <c r="D349" s="160" t="s">
        <v>545</v>
      </c>
      <c r="E349" s="161" t="s">
        <v>99</v>
      </c>
      <c r="F349" s="162" t="s">
        <v>354</v>
      </c>
      <c r="G349" s="163" t="s">
        <v>355</v>
      </c>
      <c r="H349" s="161" t="s">
        <v>590</v>
      </c>
      <c r="I349" s="161" t="s">
        <v>591</v>
      </c>
      <c r="J349" s="163" t="s">
        <v>358</v>
      </c>
      <c r="K349" s="164" t="s">
        <v>359</v>
      </c>
      <c r="L349" s="165" t="s">
        <v>359</v>
      </c>
      <c r="M349" s="166">
        <v>0</v>
      </c>
      <c r="N349" s="167">
        <v>0</v>
      </c>
      <c r="O349" s="168">
        <v>17500000</v>
      </c>
      <c r="P349" s="166">
        <v>17500000</v>
      </c>
      <c r="Q349" s="169">
        <v>17500000</v>
      </c>
      <c r="R349" s="168">
        <v>0</v>
      </c>
      <c r="S349" s="167">
        <v>0</v>
      </c>
      <c r="T349" s="166">
        <v>0</v>
      </c>
      <c r="U349" s="169" t="s">
        <v>592</v>
      </c>
    </row>
    <row r="350" spans="1:21" ht="26.25">
      <c r="A350" s="158" t="s">
        <v>593</v>
      </c>
      <c r="B350" s="159" t="s">
        <v>545</v>
      </c>
      <c r="C350" s="159" t="s">
        <v>545</v>
      </c>
      <c r="D350" s="160" t="s">
        <v>545</v>
      </c>
      <c r="E350" s="161" t="s">
        <v>99</v>
      </c>
      <c r="F350" s="162" t="s">
        <v>354</v>
      </c>
      <c r="G350" s="163" t="s">
        <v>355</v>
      </c>
      <c r="H350" s="161" t="s">
        <v>594</v>
      </c>
      <c r="I350" s="161" t="s">
        <v>595</v>
      </c>
      <c r="J350" s="163" t="s">
        <v>358</v>
      </c>
      <c r="K350" s="164" t="s">
        <v>359</v>
      </c>
      <c r="L350" s="165" t="s">
        <v>359</v>
      </c>
      <c r="M350" s="166">
        <v>0</v>
      </c>
      <c r="N350" s="167">
        <v>0</v>
      </c>
      <c r="O350" s="168">
        <v>25000000</v>
      </c>
      <c r="P350" s="166">
        <v>25000000</v>
      </c>
      <c r="Q350" s="169">
        <v>25000000</v>
      </c>
      <c r="R350" s="168">
        <v>0</v>
      </c>
      <c r="S350" s="167">
        <v>0</v>
      </c>
      <c r="T350" s="166">
        <v>0</v>
      </c>
      <c r="U350" s="169" t="s">
        <v>592</v>
      </c>
    </row>
    <row r="351" spans="1:21" ht="15">
      <c r="A351" s="158" t="s">
        <v>596</v>
      </c>
      <c r="B351" s="159" t="s">
        <v>545</v>
      </c>
      <c r="C351" s="159" t="s">
        <v>545</v>
      </c>
      <c r="D351" s="160" t="s">
        <v>545</v>
      </c>
      <c r="E351" s="161" t="s">
        <v>99</v>
      </c>
      <c r="F351" s="162" t="s">
        <v>362</v>
      </c>
      <c r="G351" s="163" t="s">
        <v>44</v>
      </c>
      <c r="H351" s="161" t="s">
        <v>323</v>
      </c>
      <c r="I351" s="161" t="s">
        <v>322</v>
      </c>
      <c r="J351" s="163" t="s">
        <v>358</v>
      </c>
      <c r="K351" s="164" t="s">
        <v>359</v>
      </c>
      <c r="L351" s="165" t="s">
        <v>359</v>
      </c>
      <c r="M351" s="166">
        <v>64414.953849</v>
      </c>
      <c r="N351" s="167">
        <v>10000</v>
      </c>
      <c r="O351" s="168">
        <v>644149538.49</v>
      </c>
      <c r="P351" s="166">
        <v>644149538.49</v>
      </c>
      <c r="Q351" s="169">
        <v>644092269.98</v>
      </c>
      <c r="R351" s="168">
        <v>0</v>
      </c>
      <c r="S351" s="167">
        <v>0</v>
      </c>
      <c r="T351" s="166">
        <v>324.50550505641</v>
      </c>
      <c r="U351" s="169" t="s">
        <v>545</v>
      </c>
    </row>
    <row r="352" spans="1:21" ht="15">
      <c r="A352" s="158" t="s">
        <v>597</v>
      </c>
      <c r="B352" s="159" t="s">
        <v>545</v>
      </c>
      <c r="C352" s="159" t="s">
        <v>545</v>
      </c>
      <c r="D352" s="160" t="s">
        <v>545</v>
      </c>
      <c r="E352" s="161" t="s">
        <v>99</v>
      </c>
      <c r="F352" s="162" t="s">
        <v>362</v>
      </c>
      <c r="G352" s="163" t="s">
        <v>44</v>
      </c>
      <c r="H352" s="161" t="s">
        <v>330</v>
      </c>
      <c r="I352" s="161" t="s">
        <v>329</v>
      </c>
      <c r="J352" s="163" t="s">
        <v>368</v>
      </c>
      <c r="K352" s="164" t="s">
        <v>359</v>
      </c>
      <c r="L352" s="165" t="s">
        <v>359</v>
      </c>
      <c r="M352" s="166">
        <v>46670.723863</v>
      </c>
      <c r="N352" s="167">
        <v>9999.117886</v>
      </c>
      <c r="O352" s="168">
        <v>466666069.74</v>
      </c>
      <c r="P352" s="166">
        <v>466666069.74</v>
      </c>
      <c r="Q352" s="169">
        <v>0</v>
      </c>
      <c r="R352" s="168">
        <v>0</v>
      </c>
      <c r="S352" s="167">
        <v>0</v>
      </c>
      <c r="T352" s="166">
        <v>320.171930585605</v>
      </c>
      <c r="U352" s="169" t="s">
        <v>598</v>
      </c>
    </row>
    <row r="353" spans="1:21" ht="15">
      <c r="A353" s="158" t="s">
        <v>599</v>
      </c>
      <c r="B353" s="159" t="s">
        <v>545</v>
      </c>
      <c r="C353" s="159" t="s">
        <v>545</v>
      </c>
      <c r="D353" s="160" t="s">
        <v>545</v>
      </c>
      <c r="E353" s="161" t="s">
        <v>99</v>
      </c>
      <c r="F353" s="162" t="s">
        <v>362</v>
      </c>
      <c r="G353" s="163" t="s">
        <v>44</v>
      </c>
      <c r="H353" s="161" t="s">
        <v>330</v>
      </c>
      <c r="I353" s="161" t="s">
        <v>329</v>
      </c>
      <c r="J353" s="163" t="s">
        <v>368</v>
      </c>
      <c r="K353" s="164" t="s">
        <v>359</v>
      </c>
      <c r="L353" s="165" t="s">
        <v>359</v>
      </c>
      <c r="M353" s="166">
        <v>69999.999999</v>
      </c>
      <c r="N353" s="167">
        <v>9999.126104</v>
      </c>
      <c r="O353" s="168">
        <v>699938827.28</v>
      </c>
      <c r="P353" s="166">
        <v>699938827.28</v>
      </c>
      <c r="Q353" s="169">
        <v>0</v>
      </c>
      <c r="R353" s="168">
        <v>0</v>
      </c>
      <c r="S353" s="167">
        <v>0</v>
      </c>
      <c r="T353" s="166">
        <v>320.171930585605</v>
      </c>
      <c r="U353" s="169" t="s">
        <v>598</v>
      </c>
    </row>
    <row r="354" spans="1:21" ht="26.25">
      <c r="A354" s="158" t="s">
        <v>588</v>
      </c>
      <c r="B354" s="159" t="s">
        <v>545</v>
      </c>
      <c r="C354" s="159" t="s">
        <v>545</v>
      </c>
      <c r="D354" s="160" t="s">
        <v>545</v>
      </c>
      <c r="E354" s="161" t="s">
        <v>100</v>
      </c>
      <c r="F354" s="162" t="s">
        <v>354</v>
      </c>
      <c r="G354" s="163" t="s">
        <v>355</v>
      </c>
      <c r="H354" s="161" t="s">
        <v>600</v>
      </c>
      <c r="I354" s="161" t="s">
        <v>601</v>
      </c>
      <c r="J354" s="163" t="s">
        <v>358</v>
      </c>
      <c r="K354" s="164" t="s">
        <v>359</v>
      </c>
      <c r="L354" s="165" t="s">
        <v>359</v>
      </c>
      <c r="M354" s="166">
        <v>0</v>
      </c>
      <c r="N354" s="167">
        <v>0</v>
      </c>
      <c r="O354" s="168">
        <v>33750000</v>
      </c>
      <c r="P354" s="166">
        <v>33750000</v>
      </c>
      <c r="Q354" s="169">
        <v>33750000</v>
      </c>
      <c r="R354" s="168">
        <v>0</v>
      </c>
      <c r="S354" s="167">
        <v>0</v>
      </c>
      <c r="T354" s="166">
        <v>0</v>
      </c>
      <c r="U354" s="169" t="s">
        <v>592</v>
      </c>
    </row>
    <row r="355" spans="1:21" ht="26.25">
      <c r="A355" s="158" t="s">
        <v>572</v>
      </c>
      <c r="B355" s="159" t="s">
        <v>545</v>
      </c>
      <c r="C355" s="159" t="s">
        <v>545</v>
      </c>
      <c r="D355" s="160" t="s">
        <v>545</v>
      </c>
      <c r="E355" s="161" t="s">
        <v>100</v>
      </c>
      <c r="F355" s="162" t="s">
        <v>354</v>
      </c>
      <c r="G355" s="163" t="s">
        <v>355</v>
      </c>
      <c r="H355" s="161" t="s">
        <v>602</v>
      </c>
      <c r="I355" s="161" t="s">
        <v>603</v>
      </c>
      <c r="J355" s="163" t="s">
        <v>358</v>
      </c>
      <c r="K355" s="164" t="s">
        <v>359</v>
      </c>
      <c r="L355" s="165" t="s">
        <v>359</v>
      </c>
      <c r="M355" s="166">
        <v>0</v>
      </c>
      <c r="N355" s="167">
        <v>0</v>
      </c>
      <c r="O355" s="168">
        <v>2000000</v>
      </c>
      <c r="P355" s="166">
        <v>2000000</v>
      </c>
      <c r="Q355" s="169">
        <v>2000000</v>
      </c>
      <c r="R355" s="168">
        <v>0</v>
      </c>
      <c r="S355" s="167">
        <v>0</v>
      </c>
      <c r="T355" s="166">
        <v>0</v>
      </c>
      <c r="U355" s="169" t="s">
        <v>592</v>
      </c>
    </row>
    <row r="356" spans="1:21" ht="15">
      <c r="A356" s="158" t="s">
        <v>571</v>
      </c>
      <c r="B356" s="159" t="s">
        <v>545</v>
      </c>
      <c r="C356" s="159" t="s">
        <v>545</v>
      </c>
      <c r="D356" s="160" t="s">
        <v>545</v>
      </c>
      <c r="E356" s="161" t="s">
        <v>100</v>
      </c>
      <c r="F356" s="162" t="s">
        <v>362</v>
      </c>
      <c r="G356" s="163" t="s">
        <v>44</v>
      </c>
      <c r="H356" s="161" t="s">
        <v>323</v>
      </c>
      <c r="I356" s="161" t="s">
        <v>322</v>
      </c>
      <c r="J356" s="163" t="s">
        <v>358</v>
      </c>
      <c r="K356" s="164" t="s">
        <v>359</v>
      </c>
      <c r="L356" s="165" t="s">
        <v>359</v>
      </c>
      <c r="M356" s="166">
        <v>16127.637394</v>
      </c>
      <c r="N356" s="167">
        <v>10000</v>
      </c>
      <c r="O356" s="168">
        <v>161276373.94</v>
      </c>
      <c r="P356" s="166">
        <v>161276373.94</v>
      </c>
      <c r="Q356" s="169">
        <v>161262015</v>
      </c>
      <c r="R356" s="168">
        <v>0</v>
      </c>
      <c r="S356" s="167">
        <v>0</v>
      </c>
      <c r="T356" s="166">
        <v>324.970815</v>
      </c>
      <c r="U356" s="169" t="s">
        <v>545</v>
      </c>
    </row>
    <row r="357" spans="1:21" ht="15">
      <c r="A357" s="158" t="s">
        <v>576</v>
      </c>
      <c r="B357" s="159" t="s">
        <v>545</v>
      </c>
      <c r="C357" s="159" t="s">
        <v>545</v>
      </c>
      <c r="D357" s="160" t="s">
        <v>545</v>
      </c>
      <c r="E357" s="161" t="s">
        <v>100</v>
      </c>
      <c r="F357" s="162" t="s">
        <v>362</v>
      </c>
      <c r="G357" s="163" t="s">
        <v>44</v>
      </c>
      <c r="H357" s="161" t="s">
        <v>330</v>
      </c>
      <c r="I357" s="161" t="s">
        <v>329</v>
      </c>
      <c r="J357" s="163" t="s">
        <v>368</v>
      </c>
      <c r="K357" s="164" t="s">
        <v>359</v>
      </c>
      <c r="L357" s="165" t="s">
        <v>359</v>
      </c>
      <c r="M357" s="166">
        <v>22147.722281</v>
      </c>
      <c r="N357" s="167">
        <v>9999.117886</v>
      </c>
      <c r="O357" s="168">
        <v>221457686</v>
      </c>
      <c r="P357" s="166">
        <v>221457686</v>
      </c>
      <c r="Q357" s="169">
        <v>0</v>
      </c>
      <c r="R357" s="168">
        <v>0</v>
      </c>
      <c r="S357" s="167">
        <v>0</v>
      </c>
      <c r="T357" s="166">
        <v>321.97161</v>
      </c>
      <c r="U357" s="169" t="s">
        <v>598</v>
      </c>
    </row>
    <row r="358" spans="1:21" ht="26.25">
      <c r="A358" s="158" t="s">
        <v>485</v>
      </c>
      <c r="B358" s="159" t="s">
        <v>545</v>
      </c>
      <c r="C358" s="159" t="s">
        <v>545</v>
      </c>
      <c r="D358" s="160" t="s">
        <v>545</v>
      </c>
      <c r="E358" s="161" t="s">
        <v>101</v>
      </c>
      <c r="F358" s="162" t="s">
        <v>354</v>
      </c>
      <c r="G358" s="163" t="s">
        <v>355</v>
      </c>
      <c r="H358" s="161" t="s">
        <v>604</v>
      </c>
      <c r="I358" s="161" t="s">
        <v>605</v>
      </c>
      <c r="J358" s="163" t="s">
        <v>358</v>
      </c>
      <c r="K358" s="164" t="s">
        <v>359</v>
      </c>
      <c r="L358" s="165" t="s">
        <v>359</v>
      </c>
      <c r="M358" s="166">
        <v>0</v>
      </c>
      <c r="N358" s="167">
        <v>0</v>
      </c>
      <c r="O358" s="168">
        <v>27500000</v>
      </c>
      <c r="P358" s="166">
        <v>27500000</v>
      </c>
      <c r="Q358" s="169">
        <v>27500000</v>
      </c>
      <c r="R358" s="168">
        <v>0</v>
      </c>
      <c r="S358" s="167">
        <v>0</v>
      </c>
      <c r="T358" s="166">
        <v>0</v>
      </c>
      <c r="U358" s="169" t="s">
        <v>592</v>
      </c>
    </row>
    <row r="359" spans="1:21" ht="26.25">
      <c r="A359" s="158" t="s">
        <v>486</v>
      </c>
      <c r="B359" s="159" t="s">
        <v>545</v>
      </c>
      <c r="C359" s="159" t="s">
        <v>545</v>
      </c>
      <c r="D359" s="160" t="s">
        <v>545</v>
      </c>
      <c r="E359" s="161" t="s">
        <v>101</v>
      </c>
      <c r="F359" s="162" t="s">
        <v>354</v>
      </c>
      <c r="G359" s="163" t="s">
        <v>355</v>
      </c>
      <c r="H359" s="161" t="s">
        <v>606</v>
      </c>
      <c r="I359" s="161" t="s">
        <v>607</v>
      </c>
      <c r="J359" s="163" t="s">
        <v>358</v>
      </c>
      <c r="K359" s="164" t="s">
        <v>359</v>
      </c>
      <c r="L359" s="165" t="s">
        <v>359</v>
      </c>
      <c r="M359" s="166">
        <v>0</v>
      </c>
      <c r="N359" s="167">
        <v>0</v>
      </c>
      <c r="O359" s="168">
        <v>1000000</v>
      </c>
      <c r="P359" s="166">
        <v>1000000</v>
      </c>
      <c r="Q359" s="169">
        <v>1000000</v>
      </c>
      <c r="R359" s="168">
        <v>0</v>
      </c>
      <c r="S359" s="167">
        <v>0</v>
      </c>
      <c r="T359" s="166">
        <v>0</v>
      </c>
      <c r="U359" s="169" t="s">
        <v>592</v>
      </c>
    </row>
    <row r="360" spans="1:21" ht="15">
      <c r="A360" s="158" t="s">
        <v>487</v>
      </c>
      <c r="B360" s="159" t="s">
        <v>545</v>
      </c>
      <c r="C360" s="159" t="s">
        <v>545</v>
      </c>
      <c r="D360" s="160" t="s">
        <v>545</v>
      </c>
      <c r="E360" s="161" t="s">
        <v>101</v>
      </c>
      <c r="F360" s="162" t="s">
        <v>362</v>
      </c>
      <c r="G360" s="163" t="s">
        <v>44</v>
      </c>
      <c r="H360" s="161" t="s">
        <v>323</v>
      </c>
      <c r="I360" s="161" t="s">
        <v>322</v>
      </c>
      <c r="J360" s="163" t="s">
        <v>358</v>
      </c>
      <c r="K360" s="164" t="s">
        <v>359</v>
      </c>
      <c r="L360" s="165" t="s">
        <v>359</v>
      </c>
      <c r="M360" s="166">
        <v>19354.876225</v>
      </c>
      <c r="N360" s="167">
        <v>10000</v>
      </c>
      <c r="O360" s="168">
        <v>193548762.25</v>
      </c>
      <c r="P360" s="166">
        <v>193548762.25</v>
      </c>
      <c r="Q360" s="169">
        <v>193531529.99</v>
      </c>
      <c r="R360" s="168">
        <v>0</v>
      </c>
      <c r="S360" s="167">
        <v>0</v>
      </c>
      <c r="T360" s="166">
        <v>324.97118</v>
      </c>
      <c r="U360" s="169" t="s">
        <v>545</v>
      </c>
    </row>
    <row r="361" spans="1:21" ht="15">
      <c r="A361" s="158" t="s">
        <v>492</v>
      </c>
      <c r="B361" s="159" t="s">
        <v>545</v>
      </c>
      <c r="C361" s="159" t="s">
        <v>545</v>
      </c>
      <c r="D361" s="160" t="s">
        <v>545</v>
      </c>
      <c r="E361" s="161" t="s">
        <v>101</v>
      </c>
      <c r="F361" s="162" t="s">
        <v>362</v>
      </c>
      <c r="G361" s="163" t="s">
        <v>44</v>
      </c>
      <c r="H361" s="161" t="s">
        <v>330</v>
      </c>
      <c r="I361" s="161" t="s">
        <v>329</v>
      </c>
      <c r="J361" s="163" t="s">
        <v>368</v>
      </c>
      <c r="K361" s="164" t="s">
        <v>359</v>
      </c>
      <c r="L361" s="165" t="s">
        <v>359</v>
      </c>
      <c r="M361" s="166">
        <v>19422.243663</v>
      </c>
      <c r="N361" s="167">
        <v>9999.117886</v>
      </c>
      <c r="O361" s="168">
        <v>194205304</v>
      </c>
      <c r="P361" s="166">
        <v>194205304</v>
      </c>
      <c r="Q361" s="169">
        <v>0</v>
      </c>
      <c r="R361" s="168">
        <v>0</v>
      </c>
      <c r="S361" s="167">
        <v>0</v>
      </c>
      <c r="T361" s="166">
        <v>321.97161</v>
      </c>
      <c r="U361" s="169" t="s">
        <v>598</v>
      </c>
    </row>
    <row r="362" spans="1:21" ht="26.25">
      <c r="A362" s="158" t="s">
        <v>471</v>
      </c>
      <c r="B362" s="159" t="s">
        <v>545</v>
      </c>
      <c r="C362" s="159" t="s">
        <v>545</v>
      </c>
      <c r="D362" s="160" t="s">
        <v>545</v>
      </c>
      <c r="E362" s="161" t="s">
        <v>102</v>
      </c>
      <c r="F362" s="162" t="s">
        <v>354</v>
      </c>
      <c r="G362" s="163" t="s">
        <v>355</v>
      </c>
      <c r="H362" s="161" t="s">
        <v>608</v>
      </c>
      <c r="I362" s="161" t="s">
        <v>609</v>
      </c>
      <c r="J362" s="163" t="s">
        <v>358</v>
      </c>
      <c r="K362" s="164" t="s">
        <v>359</v>
      </c>
      <c r="L362" s="165" t="s">
        <v>359</v>
      </c>
      <c r="M362" s="166">
        <v>0</v>
      </c>
      <c r="N362" s="167">
        <v>0</v>
      </c>
      <c r="O362" s="168">
        <v>16250000</v>
      </c>
      <c r="P362" s="166">
        <v>16250000</v>
      </c>
      <c r="Q362" s="169">
        <v>16250000</v>
      </c>
      <c r="R362" s="168">
        <v>0</v>
      </c>
      <c r="S362" s="167">
        <v>0</v>
      </c>
      <c r="T362" s="166">
        <v>0</v>
      </c>
      <c r="U362" s="169" t="s">
        <v>592</v>
      </c>
    </row>
    <row r="363" spans="1:21" ht="26.25">
      <c r="A363" s="158" t="s">
        <v>483</v>
      </c>
      <c r="B363" s="159" t="s">
        <v>545</v>
      </c>
      <c r="C363" s="159" t="s">
        <v>545</v>
      </c>
      <c r="D363" s="160" t="s">
        <v>545</v>
      </c>
      <c r="E363" s="161" t="s">
        <v>102</v>
      </c>
      <c r="F363" s="162" t="s">
        <v>354</v>
      </c>
      <c r="G363" s="163" t="s">
        <v>355</v>
      </c>
      <c r="H363" s="161" t="s">
        <v>610</v>
      </c>
      <c r="I363" s="161" t="s">
        <v>611</v>
      </c>
      <c r="J363" s="163" t="s">
        <v>358</v>
      </c>
      <c r="K363" s="164" t="s">
        <v>359</v>
      </c>
      <c r="L363" s="165" t="s">
        <v>359</v>
      </c>
      <c r="M363" s="166">
        <v>0</v>
      </c>
      <c r="N363" s="167">
        <v>0</v>
      </c>
      <c r="O363" s="168">
        <v>2000000</v>
      </c>
      <c r="P363" s="166">
        <v>2000000</v>
      </c>
      <c r="Q363" s="169">
        <v>2000000</v>
      </c>
      <c r="R363" s="168">
        <v>0</v>
      </c>
      <c r="S363" s="167">
        <v>0</v>
      </c>
      <c r="T363" s="166">
        <v>0</v>
      </c>
      <c r="U363" s="169" t="s">
        <v>592</v>
      </c>
    </row>
    <row r="364" spans="1:21" ht="15">
      <c r="A364" s="158" t="s">
        <v>470</v>
      </c>
      <c r="B364" s="159" t="s">
        <v>545</v>
      </c>
      <c r="C364" s="159" t="s">
        <v>545</v>
      </c>
      <c r="D364" s="160" t="s">
        <v>545</v>
      </c>
      <c r="E364" s="161" t="s">
        <v>102</v>
      </c>
      <c r="F364" s="162" t="s">
        <v>362</v>
      </c>
      <c r="G364" s="163" t="s">
        <v>44</v>
      </c>
      <c r="H364" s="161" t="s">
        <v>323</v>
      </c>
      <c r="I364" s="161" t="s">
        <v>322</v>
      </c>
      <c r="J364" s="163" t="s">
        <v>358</v>
      </c>
      <c r="K364" s="164" t="s">
        <v>359</v>
      </c>
      <c r="L364" s="165" t="s">
        <v>359</v>
      </c>
      <c r="M364" s="166">
        <v>30723.674326</v>
      </c>
      <c r="N364" s="167">
        <v>10000</v>
      </c>
      <c r="O364" s="168">
        <v>307236743.26</v>
      </c>
      <c r="P364" s="166">
        <v>307236743.26</v>
      </c>
      <c r="Q364" s="169">
        <v>307209388.99</v>
      </c>
      <c r="R364" s="168">
        <v>0</v>
      </c>
      <c r="S364" s="167">
        <v>0</v>
      </c>
      <c r="T364" s="166">
        <v>324.97118</v>
      </c>
      <c r="U364" s="169" t="s">
        <v>545</v>
      </c>
    </row>
    <row r="365" spans="1:21" ht="15">
      <c r="A365" s="158" t="s">
        <v>484</v>
      </c>
      <c r="B365" s="159" t="s">
        <v>545</v>
      </c>
      <c r="C365" s="159" t="s">
        <v>545</v>
      </c>
      <c r="D365" s="160" t="s">
        <v>545</v>
      </c>
      <c r="E365" s="161" t="s">
        <v>102</v>
      </c>
      <c r="F365" s="162" t="s">
        <v>362</v>
      </c>
      <c r="G365" s="163" t="s">
        <v>44</v>
      </c>
      <c r="H365" s="161" t="s">
        <v>330</v>
      </c>
      <c r="I365" s="161" t="s">
        <v>329</v>
      </c>
      <c r="J365" s="163" t="s">
        <v>368</v>
      </c>
      <c r="K365" s="164" t="s">
        <v>359</v>
      </c>
      <c r="L365" s="165" t="s">
        <v>359</v>
      </c>
      <c r="M365" s="166">
        <v>32948.229009</v>
      </c>
      <c r="N365" s="167">
        <v>9999.117886</v>
      </c>
      <c r="O365" s="168">
        <v>329453226</v>
      </c>
      <c r="P365" s="166">
        <v>329453226</v>
      </c>
      <c r="Q365" s="169">
        <v>0</v>
      </c>
      <c r="R365" s="168">
        <v>0</v>
      </c>
      <c r="S365" s="167">
        <v>0</v>
      </c>
      <c r="T365" s="166">
        <v>321.97161</v>
      </c>
      <c r="U365" s="169" t="s">
        <v>598</v>
      </c>
    </row>
    <row r="366" spans="1:21" ht="15">
      <c r="A366" s="158" t="s">
        <v>431</v>
      </c>
      <c r="B366" s="159" t="s">
        <v>545</v>
      </c>
      <c r="C366" s="159" t="s">
        <v>545</v>
      </c>
      <c r="D366" s="160" t="s">
        <v>545</v>
      </c>
      <c r="E366" s="161" t="s">
        <v>103</v>
      </c>
      <c r="F366" s="162" t="s">
        <v>362</v>
      </c>
      <c r="G366" s="163" t="s">
        <v>44</v>
      </c>
      <c r="H366" s="161" t="s">
        <v>323</v>
      </c>
      <c r="I366" s="161" t="s">
        <v>322</v>
      </c>
      <c r="J366" s="163" t="s">
        <v>358</v>
      </c>
      <c r="K366" s="164" t="s">
        <v>359</v>
      </c>
      <c r="L366" s="165" t="s">
        <v>359</v>
      </c>
      <c r="M366" s="166">
        <v>13482.447184</v>
      </c>
      <c r="N366" s="167">
        <v>10000</v>
      </c>
      <c r="O366" s="168">
        <v>134824471.84</v>
      </c>
      <c r="P366" s="166">
        <v>134824471.84</v>
      </c>
      <c r="Q366" s="169">
        <v>134812468</v>
      </c>
      <c r="R366" s="168">
        <v>0</v>
      </c>
      <c r="S366" s="167">
        <v>0</v>
      </c>
      <c r="T366" s="166">
        <v>324.970815</v>
      </c>
      <c r="U366" s="169" t="s">
        <v>545</v>
      </c>
    </row>
    <row r="367" spans="1:21" ht="15">
      <c r="A367" s="158" t="s">
        <v>423</v>
      </c>
      <c r="B367" s="159" t="s">
        <v>545</v>
      </c>
      <c r="C367" s="159" t="s">
        <v>545</v>
      </c>
      <c r="D367" s="160" t="s">
        <v>545</v>
      </c>
      <c r="E367" s="161" t="s">
        <v>103</v>
      </c>
      <c r="F367" s="162" t="s">
        <v>362</v>
      </c>
      <c r="G367" s="163" t="s">
        <v>44</v>
      </c>
      <c r="H367" s="161" t="s">
        <v>330</v>
      </c>
      <c r="I367" s="161" t="s">
        <v>329</v>
      </c>
      <c r="J367" s="163" t="s">
        <v>368</v>
      </c>
      <c r="K367" s="164" t="s">
        <v>359</v>
      </c>
      <c r="L367" s="165" t="s">
        <v>359</v>
      </c>
      <c r="M367" s="166">
        <v>13666.94508</v>
      </c>
      <c r="N367" s="167">
        <v>9999.117886</v>
      </c>
      <c r="O367" s="168">
        <v>136657395</v>
      </c>
      <c r="P367" s="166">
        <v>136657395</v>
      </c>
      <c r="Q367" s="169">
        <v>0</v>
      </c>
      <c r="R367" s="168">
        <v>0</v>
      </c>
      <c r="S367" s="167">
        <v>0</v>
      </c>
      <c r="T367" s="166">
        <v>321.97161</v>
      </c>
      <c r="U367" s="169" t="s">
        <v>598</v>
      </c>
    </row>
    <row r="368" spans="1:21" ht="15">
      <c r="A368" s="158" t="s">
        <v>510</v>
      </c>
      <c r="B368" s="159" t="s">
        <v>545</v>
      </c>
      <c r="C368" s="159" t="s">
        <v>545</v>
      </c>
      <c r="D368" s="160" t="s">
        <v>545</v>
      </c>
      <c r="E368" s="161" t="s">
        <v>104</v>
      </c>
      <c r="F368" s="162" t="s">
        <v>354</v>
      </c>
      <c r="G368" s="163" t="s">
        <v>355</v>
      </c>
      <c r="H368" s="161" t="s">
        <v>543</v>
      </c>
      <c r="I368" s="161" t="s">
        <v>544</v>
      </c>
      <c r="J368" s="163" t="s">
        <v>358</v>
      </c>
      <c r="K368" s="164" t="s">
        <v>359</v>
      </c>
      <c r="L368" s="165" t="s">
        <v>359</v>
      </c>
      <c r="M368" s="166">
        <v>180</v>
      </c>
      <c r="N368" s="167">
        <v>238888.888889</v>
      </c>
      <c r="O368" s="168">
        <v>43000000</v>
      </c>
      <c r="P368" s="166">
        <v>43000000</v>
      </c>
      <c r="Q368" s="169">
        <v>43000000</v>
      </c>
      <c r="R368" s="168">
        <v>0</v>
      </c>
      <c r="S368" s="167">
        <v>11.05</v>
      </c>
      <c r="T368" s="166">
        <v>0</v>
      </c>
      <c r="U368" s="169" t="s">
        <v>545</v>
      </c>
    </row>
    <row r="369" spans="1:21" ht="15">
      <c r="A369" s="158" t="s">
        <v>511</v>
      </c>
      <c r="B369" s="159" t="s">
        <v>545</v>
      </c>
      <c r="C369" s="159" t="s">
        <v>545</v>
      </c>
      <c r="D369" s="160" t="s">
        <v>545</v>
      </c>
      <c r="E369" s="161" t="s">
        <v>104</v>
      </c>
      <c r="F369" s="162" t="s">
        <v>362</v>
      </c>
      <c r="G369" s="163" t="s">
        <v>44</v>
      </c>
      <c r="H369" s="161" t="s">
        <v>323</v>
      </c>
      <c r="I369" s="161" t="s">
        <v>322</v>
      </c>
      <c r="J369" s="163" t="s">
        <v>358</v>
      </c>
      <c r="K369" s="164" t="s">
        <v>359</v>
      </c>
      <c r="L369" s="165" t="s">
        <v>359</v>
      </c>
      <c r="M369" s="166">
        <v>41304.61588</v>
      </c>
      <c r="N369" s="167">
        <v>10000</v>
      </c>
      <c r="O369" s="168">
        <v>413046158.8</v>
      </c>
      <c r="P369" s="166">
        <v>413046158.8</v>
      </c>
      <c r="Q369" s="169">
        <v>413009383.99</v>
      </c>
      <c r="R369" s="168">
        <v>0</v>
      </c>
      <c r="S369" s="167">
        <v>0</v>
      </c>
      <c r="T369" s="166">
        <v>324.97118</v>
      </c>
      <c r="U369" s="169" t="s">
        <v>545</v>
      </c>
    </row>
    <row r="370" spans="1:21" ht="15">
      <c r="A370" s="158" t="s">
        <v>519</v>
      </c>
      <c r="B370" s="159" t="s">
        <v>545</v>
      </c>
      <c r="C370" s="159" t="s">
        <v>545</v>
      </c>
      <c r="D370" s="160" t="s">
        <v>545</v>
      </c>
      <c r="E370" s="161" t="s">
        <v>104</v>
      </c>
      <c r="F370" s="162" t="s">
        <v>362</v>
      </c>
      <c r="G370" s="163" t="s">
        <v>44</v>
      </c>
      <c r="H370" s="161" t="s">
        <v>330</v>
      </c>
      <c r="I370" s="161" t="s">
        <v>329</v>
      </c>
      <c r="J370" s="163" t="s">
        <v>368</v>
      </c>
      <c r="K370" s="164" t="s">
        <v>359</v>
      </c>
      <c r="L370" s="165" t="s">
        <v>359</v>
      </c>
      <c r="M370" s="166">
        <v>44026.434733</v>
      </c>
      <c r="N370" s="167">
        <v>9999.117886</v>
      </c>
      <c r="O370" s="168">
        <v>440225511</v>
      </c>
      <c r="P370" s="166">
        <v>440225511</v>
      </c>
      <c r="Q370" s="169">
        <v>0</v>
      </c>
      <c r="R370" s="168">
        <v>0</v>
      </c>
      <c r="S370" s="167">
        <v>0</v>
      </c>
      <c r="T370" s="166">
        <v>321.97161</v>
      </c>
      <c r="U370" s="169" t="s">
        <v>598</v>
      </c>
    </row>
    <row r="371" spans="1:21" ht="15">
      <c r="A371" s="158" t="s">
        <v>576</v>
      </c>
      <c r="B371" s="159" t="s">
        <v>545</v>
      </c>
      <c r="C371" s="159" t="s">
        <v>545</v>
      </c>
      <c r="D371" s="160" t="s">
        <v>545</v>
      </c>
      <c r="E371" s="161" t="s">
        <v>105</v>
      </c>
      <c r="F371" s="162" t="s">
        <v>362</v>
      </c>
      <c r="G371" s="163" t="s">
        <v>44</v>
      </c>
      <c r="H371" s="161" t="s">
        <v>323</v>
      </c>
      <c r="I371" s="161" t="s">
        <v>322</v>
      </c>
      <c r="J371" s="163" t="s">
        <v>358</v>
      </c>
      <c r="K371" s="164" t="s">
        <v>359</v>
      </c>
      <c r="L371" s="165" t="s">
        <v>359</v>
      </c>
      <c r="M371" s="166">
        <v>20591.795152</v>
      </c>
      <c r="N371" s="167">
        <v>10000</v>
      </c>
      <c r="O371" s="168">
        <v>205917951.52</v>
      </c>
      <c r="P371" s="166">
        <v>205917951.52</v>
      </c>
      <c r="Q371" s="169">
        <v>205899618</v>
      </c>
      <c r="R371" s="168">
        <v>0</v>
      </c>
      <c r="S371" s="167">
        <v>0</v>
      </c>
      <c r="T371" s="166">
        <v>324.970815</v>
      </c>
      <c r="U371" s="169" t="s">
        <v>545</v>
      </c>
    </row>
    <row r="372" spans="1:21" ht="15">
      <c r="A372" s="158" t="s">
        <v>580</v>
      </c>
      <c r="B372" s="159" t="s">
        <v>545</v>
      </c>
      <c r="C372" s="159" t="s">
        <v>545</v>
      </c>
      <c r="D372" s="160" t="s">
        <v>545</v>
      </c>
      <c r="E372" s="161" t="s">
        <v>105</v>
      </c>
      <c r="F372" s="162" t="s">
        <v>362</v>
      </c>
      <c r="G372" s="163" t="s">
        <v>44</v>
      </c>
      <c r="H372" s="161" t="s">
        <v>330</v>
      </c>
      <c r="I372" s="161" t="s">
        <v>329</v>
      </c>
      <c r="J372" s="163" t="s">
        <v>368</v>
      </c>
      <c r="K372" s="164" t="s">
        <v>359</v>
      </c>
      <c r="L372" s="165" t="s">
        <v>359</v>
      </c>
      <c r="M372" s="166">
        <v>21117.701367</v>
      </c>
      <c r="N372" s="167">
        <v>9999.117886</v>
      </c>
      <c r="O372" s="168">
        <v>211158385.46</v>
      </c>
      <c r="P372" s="166">
        <v>211158385.46</v>
      </c>
      <c r="Q372" s="169">
        <v>0</v>
      </c>
      <c r="R372" s="168">
        <v>0</v>
      </c>
      <c r="S372" s="167">
        <v>0</v>
      </c>
      <c r="T372" s="166">
        <v>321.97161</v>
      </c>
      <c r="U372" s="169" t="s">
        <v>598</v>
      </c>
    </row>
    <row r="373" spans="1:7" ht="15">
      <c r="A373" s="170"/>
      <c r="B373" s="170"/>
      <c r="C373" s="171"/>
      <c r="D373" s="170"/>
      <c r="E373" s="170"/>
      <c r="F373" s="170"/>
      <c r="G373" s="170"/>
    </row>
    <row r="374" spans="1:7" ht="15">
      <c r="A374" s="170"/>
      <c r="B374" s="170"/>
      <c r="C374" s="171"/>
      <c r="D374" s="170"/>
      <c r="E374" s="172"/>
      <c r="F374" s="170"/>
      <c r="G374" s="170"/>
    </row>
    <row r="375" spans="1:7" ht="15">
      <c r="A375" s="170"/>
      <c r="B375" s="170"/>
      <c r="C375" s="171"/>
      <c r="D375" s="170"/>
      <c r="E375" s="170"/>
      <c r="F375" s="170"/>
      <c r="G375" s="170"/>
    </row>
    <row r="376" spans="1:7" ht="15">
      <c r="A376" s="170"/>
      <c r="B376" s="170"/>
      <c r="C376" s="171"/>
      <c r="D376" s="170"/>
      <c r="E376" s="170"/>
      <c r="F376" s="170"/>
      <c r="G376" s="173"/>
    </row>
    <row r="377" spans="1:7" ht="15">
      <c r="A377" s="170"/>
      <c r="B377" s="170"/>
      <c r="C377" s="171"/>
      <c r="D377" s="170"/>
      <c r="E377" s="170"/>
      <c r="F377" s="170"/>
      <c r="G377" s="173"/>
    </row>
    <row r="382" ht="15">
      <c r="E382" s="69"/>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Y85"/>
  <sheetViews>
    <sheetView zoomScalePageLayoutView="0" workbookViewId="0" topLeftCell="A1">
      <selection activeCell="A2" sqref="A2"/>
    </sheetView>
  </sheetViews>
  <sheetFormatPr defaultColWidth="9.140625" defaultRowHeight="15"/>
  <cols>
    <col min="1" max="1" width="4.8515625" style="0" bestFit="1" customWidth="1"/>
    <col min="2" max="2" width="65.140625" style="0" bestFit="1" customWidth="1"/>
    <col min="3" max="3" width="13.140625" style="0" bestFit="1" customWidth="1"/>
    <col min="4" max="4" width="17.28125" style="0" bestFit="1" customWidth="1"/>
    <col min="5" max="5" width="8.8515625" style="0" bestFit="1" customWidth="1"/>
    <col min="6" max="6" width="7.140625" style="0" bestFit="1" customWidth="1"/>
    <col min="8" max="8" width="12.57421875" style="0" bestFit="1" customWidth="1"/>
    <col min="9" max="9" width="19.57421875" style="0" bestFit="1" customWidth="1"/>
    <col min="10" max="10" width="27.7109375" style="0" bestFit="1" customWidth="1"/>
    <col min="11" max="11" width="10.28125" style="0" bestFit="1" customWidth="1"/>
    <col min="12" max="12" width="9.7109375" style="0" bestFit="1" customWidth="1"/>
    <col min="13" max="13" width="7.140625" style="0" bestFit="1" customWidth="1"/>
    <col min="14" max="16" width="9.7109375" style="0" bestFit="1" customWidth="1"/>
    <col min="17" max="17" width="14.7109375" style="0" customWidth="1"/>
    <col min="18" max="18" width="9.57421875" style="0" bestFit="1" customWidth="1"/>
    <col min="19" max="19" width="8.7109375" style="0" bestFit="1" customWidth="1"/>
    <col min="20" max="20" width="10.00390625" style="0" bestFit="1" customWidth="1"/>
    <col min="21" max="21" width="18.00390625" style="0" bestFit="1" customWidth="1"/>
    <col min="22" max="23" width="6.7109375" style="0" bestFit="1" customWidth="1"/>
    <col min="24" max="24" width="13.421875" style="0" bestFit="1" customWidth="1"/>
    <col min="25" max="25" width="16.00390625" style="0" bestFit="1" customWidth="1"/>
  </cols>
  <sheetData>
    <row r="1" spans="1:25" ht="21">
      <c r="A1" s="238" t="s">
        <v>276</v>
      </c>
      <c r="B1" s="238"/>
      <c r="C1" s="238"/>
      <c r="D1" s="238"/>
      <c r="E1" s="238"/>
      <c r="F1" s="238"/>
      <c r="G1" s="238"/>
      <c r="H1" s="238"/>
      <c r="I1" s="238"/>
      <c r="J1" s="238"/>
      <c r="K1" s="238"/>
      <c r="L1" s="238"/>
      <c r="M1" s="238"/>
      <c r="N1" s="238"/>
      <c r="O1" s="238"/>
      <c r="P1" s="238"/>
      <c r="Q1" s="238"/>
      <c r="R1" s="238"/>
      <c r="S1" s="238"/>
      <c r="T1" s="238"/>
      <c r="U1" s="238"/>
      <c r="V1" s="238"/>
      <c r="W1" s="238"/>
      <c r="X1" s="238"/>
      <c r="Y1" s="135"/>
    </row>
    <row r="2" spans="1:25" ht="144">
      <c r="A2" s="136" t="s">
        <v>277</v>
      </c>
      <c r="B2" s="136" t="s">
        <v>278</v>
      </c>
      <c r="C2" s="137" t="s">
        <v>279</v>
      </c>
      <c r="D2" s="138" t="s">
        <v>280</v>
      </c>
      <c r="E2" s="137" t="s">
        <v>281</v>
      </c>
      <c r="F2" s="136" t="s">
        <v>282</v>
      </c>
      <c r="G2" s="136" t="s">
        <v>283</v>
      </c>
      <c r="H2" s="136" t="s">
        <v>284</v>
      </c>
      <c r="I2" s="136" t="s">
        <v>285</v>
      </c>
      <c r="J2" s="138" t="s">
        <v>97</v>
      </c>
      <c r="K2" s="138" t="s">
        <v>286</v>
      </c>
      <c r="L2" s="139" t="s">
        <v>287</v>
      </c>
      <c r="M2" s="136" t="s">
        <v>288</v>
      </c>
      <c r="N2" s="139" t="s">
        <v>289</v>
      </c>
      <c r="O2" s="138" t="s">
        <v>290</v>
      </c>
      <c r="P2" s="138" t="s">
        <v>291</v>
      </c>
      <c r="Q2" s="140" t="s">
        <v>292</v>
      </c>
      <c r="R2" s="139" t="s">
        <v>293</v>
      </c>
      <c r="S2" s="139" t="s">
        <v>294</v>
      </c>
      <c r="T2" s="139" t="s">
        <v>295</v>
      </c>
      <c r="U2" s="141" t="s">
        <v>296</v>
      </c>
      <c r="V2" s="136" t="s">
        <v>297</v>
      </c>
      <c r="W2" s="139" t="s">
        <v>298</v>
      </c>
      <c r="X2" s="139" t="s">
        <v>299</v>
      </c>
      <c r="Y2" s="142"/>
    </row>
    <row r="3" spans="1:25" ht="21">
      <c r="A3" s="143">
        <v>1</v>
      </c>
      <c r="B3" s="143" t="s">
        <v>300</v>
      </c>
      <c r="C3" s="143" t="s">
        <v>301</v>
      </c>
      <c r="D3" s="143" t="s">
        <v>302</v>
      </c>
      <c r="E3" s="143"/>
      <c r="F3" s="143"/>
      <c r="G3" s="143" t="s">
        <v>303</v>
      </c>
      <c r="H3" s="143" t="s">
        <v>304</v>
      </c>
      <c r="I3" s="143" t="s">
        <v>331</v>
      </c>
      <c r="J3" s="143" t="s">
        <v>99</v>
      </c>
      <c r="K3" s="143" t="s">
        <v>305</v>
      </c>
      <c r="L3" s="144">
        <v>44091</v>
      </c>
      <c r="M3" s="145">
        <f>L3-O3</f>
        <v>1</v>
      </c>
      <c r="N3" s="144">
        <v>44091</v>
      </c>
      <c r="O3" s="144">
        <v>44090</v>
      </c>
      <c r="P3" s="144">
        <v>44090</v>
      </c>
      <c r="Q3" s="146">
        <v>56999.999999</v>
      </c>
      <c r="R3" s="147">
        <v>10000</v>
      </c>
      <c r="S3" s="143">
        <v>99.99117886</v>
      </c>
      <c r="T3" s="143">
        <v>0</v>
      </c>
      <c r="U3" s="148">
        <f>(Q3*R3*S3/100)+T3</f>
        <v>569949719.4920009</v>
      </c>
      <c r="V3" s="149">
        <v>0.0322</v>
      </c>
      <c r="W3" s="149">
        <v>0.0322</v>
      </c>
      <c r="X3" s="143" t="s">
        <v>302</v>
      </c>
      <c r="Y3" s="150"/>
    </row>
    <row r="4" spans="1:25" ht="21">
      <c r="A4" s="143">
        <v>2</v>
      </c>
      <c r="B4" s="143" t="s">
        <v>306</v>
      </c>
      <c r="C4" s="143" t="s">
        <v>307</v>
      </c>
      <c r="D4" s="143" t="s">
        <v>302</v>
      </c>
      <c r="E4" s="143"/>
      <c r="F4" s="143"/>
      <c r="G4" s="143" t="s">
        <v>303</v>
      </c>
      <c r="H4" s="143" t="s">
        <v>304</v>
      </c>
      <c r="I4" s="143" t="s">
        <v>331</v>
      </c>
      <c r="J4" s="143" t="s">
        <v>99</v>
      </c>
      <c r="K4" s="143" t="s">
        <v>305</v>
      </c>
      <c r="L4" s="144">
        <v>44092</v>
      </c>
      <c r="M4" s="145">
        <f>L4-O4</f>
        <v>1</v>
      </c>
      <c r="N4" s="144">
        <v>44092</v>
      </c>
      <c r="O4" s="144">
        <v>44091</v>
      </c>
      <c r="P4" s="144">
        <v>44091</v>
      </c>
      <c r="Q4" s="151">
        <v>64213.871505</v>
      </c>
      <c r="R4" s="147">
        <v>10000</v>
      </c>
      <c r="S4" s="143">
        <v>99.99120625281995</v>
      </c>
      <c r="T4" s="143">
        <v>0</v>
      </c>
      <c r="U4" s="148">
        <f>(Q4*R4*S4/100)+T4</f>
        <v>642082246.9948534</v>
      </c>
      <c r="V4" s="149">
        <v>0.0321</v>
      </c>
      <c r="W4" s="149">
        <v>0.0321</v>
      </c>
      <c r="X4" s="143" t="s">
        <v>302</v>
      </c>
      <c r="Y4" s="150"/>
    </row>
    <row r="5" spans="1:25" ht="21">
      <c r="A5" s="143">
        <f>A4+1</f>
        <v>3</v>
      </c>
      <c r="B5" s="143" t="s">
        <v>306</v>
      </c>
      <c r="C5" s="143" t="s">
        <v>307</v>
      </c>
      <c r="D5" s="143" t="s">
        <v>302</v>
      </c>
      <c r="E5" s="143"/>
      <c r="F5" s="143"/>
      <c r="G5" s="143" t="s">
        <v>303</v>
      </c>
      <c r="H5" s="143" t="s">
        <v>304</v>
      </c>
      <c r="I5" s="143" t="s">
        <v>331</v>
      </c>
      <c r="J5" s="143" t="s">
        <v>100</v>
      </c>
      <c r="K5" s="143" t="s">
        <v>305</v>
      </c>
      <c r="L5" s="144">
        <v>44092</v>
      </c>
      <c r="M5" s="145">
        <f aca="true" t="shared" si="0" ref="M5:M10">L5-O5</f>
        <v>1</v>
      </c>
      <c r="N5" s="144">
        <v>44092</v>
      </c>
      <c r="O5" s="144">
        <v>44091</v>
      </c>
      <c r="P5" s="144">
        <v>44091</v>
      </c>
      <c r="Q5" s="146">
        <v>55756.532688520994</v>
      </c>
      <c r="R5" s="147">
        <v>10000</v>
      </c>
      <c r="S5" s="143">
        <v>99.99120625281994</v>
      </c>
      <c r="T5" s="143">
        <v>0</v>
      </c>
      <c r="U5" s="148">
        <f aca="true" t="shared" si="1" ref="U5:U10">(Q5*R5*S5/100)+T5</f>
        <v>557516295.9999999</v>
      </c>
      <c r="V5" s="149">
        <v>0.0321</v>
      </c>
      <c r="W5" s="149">
        <v>0.0321</v>
      </c>
      <c r="X5" s="143" t="s">
        <v>302</v>
      </c>
      <c r="Y5" s="150"/>
    </row>
    <row r="6" spans="1:25" ht="21">
      <c r="A6" s="143">
        <f>A5+1</f>
        <v>4</v>
      </c>
      <c r="B6" s="143" t="s">
        <v>306</v>
      </c>
      <c r="C6" s="143" t="s">
        <v>307</v>
      </c>
      <c r="D6" s="143" t="s">
        <v>302</v>
      </c>
      <c r="E6" s="143"/>
      <c r="F6" s="143"/>
      <c r="G6" s="143" t="s">
        <v>303</v>
      </c>
      <c r="H6" s="143" t="s">
        <v>304</v>
      </c>
      <c r="I6" s="143" t="s">
        <v>331</v>
      </c>
      <c r="J6" s="143" t="s">
        <v>101</v>
      </c>
      <c r="K6" s="143" t="s">
        <v>305</v>
      </c>
      <c r="L6" s="144">
        <v>44092</v>
      </c>
      <c r="M6" s="145">
        <f t="shared" si="0"/>
        <v>1</v>
      </c>
      <c r="N6" s="144">
        <v>44092</v>
      </c>
      <c r="O6" s="144">
        <v>44091</v>
      </c>
      <c r="P6" s="144">
        <v>44091</v>
      </c>
      <c r="Q6" s="146">
        <v>20360.61466097759</v>
      </c>
      <c r="R6" s="147">
        <v>10000</v>
      </c>
      <c r="S6" s="143">
        <v>99.99120625281995</v>
      </c>
      <c r="T6" s="143">
        <v>0</v>
      </c>
      <c r="U6" s="148">
        <f t="shared" si="1"/>
        <v>203588242</v>
      </c>
      <c r="V6" s="149">
        <v>0.0321</v>
      </c>
      <c r="W6" s="149">
        <v>0.0321</v>
      </c>
      <c r="X6" s="143" t="s">
        <v>302</v>
      </c>
      <c r="Y6" s="150"/>
    </row>
    <row r="7" spans="1:25" ht="21">
      <c r="A7" s="143">
        <f>A6+1</f>
        <v>5</v>
      </c>
      <c r="B7" s="143" t="s">
        <v>306</v>
      </c>
      <c r="C7" s="143" t="s">
        <v>307</v>
      </c>
      <c r="D7" s="143" t="s">
        <v>302</v>
      </c>
      <c r="E7" s="143"/>
      <c r="F7" s="143"/>
      <c r="G7" s="143" t="s">
        <v>303</v>
      </c>
      <c r="H7" s="143" t="s">
        <v>304</v>
      </c>
      <c r="I7" s="143" t="s">
        <v>331</v>
      </c>
      <c r="J7" s="143" t="s">
        <v>102</v>
      </c>
      <c r="K7" s="143" t="s">
        <v>305</v>
      </c>
      <c r="L7" s="144">
        <v>44092</v>
      </c>
      <c r="M7" s="145">
        <f t="shared" si="0"/>
        <v>1</v>
      </c>
      <c r="N7" s="144">
        <v>44092</v>
      </c>
      <c r="O7" s="144">
        <v>44091</v>
      </c>
      <c r="P7" s="144">
        <v>44091</v>
      </c>
      <c r="Q7" s="146">
        <v>41294.930371775066</v>
      </c>
      <c r="R7" s="147">
        <v>10000</v>
      </c>
      <c r="S7" s="143">
        <v>99.99120625281995</v>
      </c>
      <c r="T7" s="143">
        <v>0</v>
      </c>
      <c r="U7" s="148">
        <f t="shared" si="1"/>
        <v>412912989.99999994</v>
      </c>
      <c r="V7" s="149">
        <v>0.0321</v>
      </c>
      <c r="W7" s="149">
        <v>0.0321</v>
      </c>
      <c r="X7" s="143" t="s">
        <v>302</v>
      </c>
      <c r="Y7" s="150"/>
    </row>
    <row r="8" spans="1:25" ht="21">
      <c r="A8" s="143">
        <f>A7+1</f>
        <v>6</v>
      </c>
      <c r="B8" s="143" t="s">
        <v>306</v>
      </c>
      <c r="C8" s="143" t="s">
        <v>307</v>
      </c>
      <c r="D8" s="143" t="s">
        <v>302</v>
      </c>
      <c r="E8" s="143"/>
      <c r="F8" s="143"/>
      <c r="G8" s="143" t="s">
        <v>303</v>
      </c>
      <c r="H8" s="143" t="s">
        <v>304</v>
      </c>
      <c r="I8" s="143" t="s">
        <v>331</v>
      </c>
      <c r="J8" s="143" t="s">
        <v>103</v>
      </c>
      <c r="K8" s="143" t="s">
        <v>305</v>
      </c>
      <c r="L8" s="144">
        <v>44092</v>
      </c>
      <c r="M8" s="145">
        <f t="shared" si="0"/>
        <v>1</v>
      </c>
      <c r="N8" s="144">
        <v>44092</v>
      </c>
      <c r="O8" s="144">
        <v>44091</v>
      </c>
      <c r="P8" s="144">
        <v>44091</v>
      </c>
      <c r="Q8" s="146">
        <v>13481.587336706249</v>
      </c>
      <c r="R8" s="147">
        <v>10000</v>
      </c>
      <c r="S8" s="143">
        <v>99.99120625281994</v>
      </c>
      <c r="T8" s="143">
        <v>0</v>
      </c>
      <c r="U8" s="148">
        <f t="shared" si="1"/>
        <v>134804017.99999997</v>
      </c>
      <c r="V8" s="149">
        <v>0.0321</v>
      </c>
      <c r="W8" s="149">
        <v>0.0321</v>
      </c>
      <c r="X8" s="143" t="s">
        <v>302</v>
      </c>
      <c r="Y8" s="150"/>
    </row>
    <row r="9" spans="1:25" ht="21">
      <c r="A9" s="143">
        <f>A8+1</f>
        <v>7</v>
      </c>
      <c r="B9" s="143" t="s">
        <v>306</v>
      </c>
      <c r="C9" s="143" t="s">
        <v>307</v>
      </c>
      <c r="D9" s="143" t="s">
        <v>302</v>
      </c>
      <c r="E9" s="143"/>
      <c r="F9" s="143"/>
      <c r="G9" s="143" t="s">
        <v>303</v>
      </c>
      <c r="H9" s="143" t="s">
        <v>304</v>
      </c>
      <c r="I9" s="143" t="s">
        <v>331</v>
      </c>
      <c r="J9" s="143" t="s">
        <v>104</v>
      </c>
      <c r="K9" s="143" t="s">
        <v>305</v>
      </c>
      <c r="L9" s="144">
        <v>44092</v>
      </c>
      <c r="M9" s="145">
        <f t="shared" si="0"/>
        <v>1</v>
      </c>
      <c r="N9" s="144">
        <v>44092</v>
      </c>
      <c r="O9" s="144">
        <v>44091</v>
      </c>
      <c r="P9" s="144">
        <v>44091</v>
      </c>
      <c r="Q9" s="146">
        <v>41301.98159184153</v>
      </c>
      <c r="R9" s="147">
        <v>10000</v>
      </c>
      <c r="S9" s="143">
        <v>99.99120625281995</v>
      </c>
      <c r="T9" s="143">
        <v>0</v>
      </c>
      <c r="U9" s="148">
        <f t="shared" si="1"/>
        <v>412983495.99999994</v>
      </c>
      <c r="V9" s="149">
        <v>0.0321</v>
      </c>
      <c r="W9" s="149">
        <v>0.0321</v>
      </c>
      <c r="X9" s="143" t="s">
        <v>302</v>
      </c>
      <c r="Y9" s="150"/>
    </row>
    <row r="10" spans="1:25" ht="21">
      <c r="A10" s="143">
        <f>A9+1</f>
        <v>8</v>
      </c>
      <c r="B10" s="143" t="s">
        <v>306</v>
      </c>
      <c r="C10" s="143" t="s">
        <v>307</v>
      </c>
      <c r="D10" s="143" t="s">
        <v>302</v>
      </c>
      <c r="E10" s="143"/>
      <c r="F10" s="143"/>
      <c r="G10" s="143" t="s">
        <v>303</v>
      </c>
      <c r="H10" s="143" t="s">
        <v>304</v>
      </c>
      <c r="I10" s="143" t="s">
        <v>331</v>
      </c>
      <c r="J10" s="143" t="s">
        <v>105</v>
      </c>
      <c r="K10" s="143" t="s">
        <v>305</v>
      </c>
      <c r="L10" s="144">
        <v>44092</v>
      </c>
      <c r="M10" s="145">
        <f t="shared" si="0"/>
        <v>1</v>
      </c>
      <c r="N10" s="144">
        <v>44092</v>
      </c>
      <c r="O10" s="144">
        <v>44091</v>
      </c>
      <c r="P10" s="144">
        <v>44091</v>
      </c>
      <c r="Q10" s="146">
        <v>20590.481844916576</v>
      </c>
      <c r="R10" s="147">
        <v>10000</v>
      </c>
      <c r="S10" s="143">
        <v>99.99120625281995</v>
      </c>
      <c r="T10" s="143">
        <v>0</v>
      </c>
      <c r="U10" s="148">
        <f t="shared" si="1"/>
        <v>205886711.6999998</v>
      </c>
      <c r="V10" s="149">
        <v>0.0321</v>
      </c>
      <c r="W10" s="149">
        <v>0.0321</v>
      </c>
      <c r="X10" s="143" t="s">
        <v>302</v>
      </c>
      <c r="Y10" s="150"/>
    </row>
    <row r="11" spans="1:25" ht="21">
      <c r="A11" s="143">
        <f>A10+1</f>
        <v>9</v>
      </c>
      <c r="B11" s="143" t="s">
        <v>308</v>
      </c>
      <c r="C11" s="143" t="s">
        <v>309</v>
      </c>
      <c r="D11" s="143" t="s">
        <v>302</v>
      </c>
      <c r="E11" s="143"/>
      <c r="F11" s="143"/>
      <c r="G11" s="143" t="s">
        <v>303</v>
      </c>
      <c r="H11" s="143" t="s">
        <v>304</v>
      </c>
      <c r="I11" s="143" t="s">
        <v>331</v>
      </c>
      <c r="J11" s="143" t="s">
        <v>99</v>
      </c>
      <c r="K11" s="143" t="s">
        <v>305</v>
      </c>
      <c r="L11" s="144">
        <v>44095</v>
      </c>
      <c r="M11" s="145">
        <f>L11-O11</f>
        <v>3</v>
      </c>
      <c r="N11" s="144">
        <v>44095</v>
      </c>
      <c r="O11" s="144">
        <v>44092</v>
      </c>
      <c r="P11" s="144">
        <v>44092</v>
      </c>
      <c r="Q11" s="146">
        <v>64213.87153768171</v>
      </c>
      <c r="R11" s="147">
        <v>10000</v>
      </c>
      <c r="S11" s="143">
        <v>99.97362339744338</v>
      </c>
      <c r="T11" s="143">
        <v>0</v>
      </c>
      <c r="U11" s="148">
        <f>(Q11*R11*S11/100)+T11</f>
        <v>641969340.9999999</v>
      </c>
      <c r="V11" s="149">
        <v>0.0321</v>
      </c>
      <c r="W11" s="149">
        <v>0.0321</v>
      </c>
      <c r="X11" s="143" t="s">
        <v>302</v>
      </c>
      <c r="Y11" s="150"/>
    </row>
    <row r="12" spans="1:25" ht="21">
      <c r="A12" s="143">
        <f>A11+1</f>
        <v>10</v>
      </c>
      <c r="B12" s="143" t="s">
        <v>308</v>
      </c>
      <c r="C12" s="143" t="s">
        <v>309</v>
      </c>
      <c r="D12" s="143" t="s">
        <v>302</v>
      </c>
      <c r="E12" s="143"/>
      <c r="F12" s="143"/>
      <c r="G12" s="143" t="s">
        <v>303</v>
      </c>
      <c r="H12" s="143" t="s">
        <v>304</v>
      </c>
      <c r="I12" s="143" t="s">
        <v>331</v>
      </c>
      <c r="J12" s="143" t="s">
        <v>100</v>
      </c>
      <c r="K12" s="143" t="s">
        <v>305</v>
      </c>
      <c r="L12" s="144">
        <v>44095</v>
      </c>
      <c r="M12" s="145">
        <f aca="true" t="shared" si="2" ref="M12:M17">L12-O12</f>
        <v>3</v>
      </c>
      <c r="N12" s="144">
        <v>44095</v>
      </c>
      <c r="O12" s="144">
        <v>44092</v>
      </c>
      <c r="P12" s="144">
        <v>44092</v>
      </c>
      <c r="Q12" s="146">
        <v>55756.53267902411</v>
      </c>
      <c r="R12" s="147">
        <v>10000</v>
      </c>
      <c r="S12" s="143">
        <v>99.97362339744335</v>
      </c>
      <c r="T12" s="143">
        <v>0</v>
      </c>
      <c r="U12" s="148">
        <f aca="true" t="shared" si="3" ref="U12:U17">(Q12*R12*S12/100)+T12</f>
        <v>557418259.9999999</v>
      </c>
      <c r="V12" s="149">
        <v>0.0321</v>
      </c>
      <c r="W12" s="149">
        <v>0.0321</v>
      </c>
      <c r="X12" s="143" t="s">
        <v>302</v>
      </c>
      <c r="Y12" s="150"/>
    </row>
    <row r="13" spans="1:25" ht="21">
      <c r="A13" s="143">
        <f>A12+1</f>
        <v>11</v>
      </c>
      <c r="B13" s="143" t="s">
        <v>308</v>
      </c>
      <c r="C13" s="143" t="s">
        <v>309</v>
      </c>
      <c r="D13" s="143" t="s">
        <v>302</v>
      </c>
      <c r="E13" s="143"/>
      <c r="F13" s="143"/>
      <c r="G13" s="143" t="s">
        <v>303</v>
      </c>
      <c r="H13" s="143" t="s">
        <v>304</v>
      </c>
      <c r="I13" s="143" t="s">
        <v>331</v>
      </c>
      <c r="J13" s="143" t="s">
        <v>101</v>
      </c>
      <c r="K13" s="143" t="s">
        <v>305</v>
      </c>
      <c r="L13" s="144">
        <v>44095</v>
      </c>
      <c r="M13" s="145">
        <f t="shared" si="2"/>
        <v>3</v>
      </c>
      <c r="N13" s="144">
        <v>44095</v>
      </c>
      <c r="O13" s="144">
        <v>44092</v>
      </c>
      <c r="P13" s="144">
        <v>44092</v>
      </c>
      <c r="Q13" s="146">
        <v>20360.614738427645</v>
      </c>
      <c r="R13" s="147">
        <v>10000</v>
      </c>
      <c r="S13" s="143">
        <v>99.97362339744335</v>
      </c>
      <c r="T13" s="143">
        <v>0</v>
      </c>
      <c r="U13" s="148">
        <f t="shared" si="3"/>
        <v>203552443</v>
      </c>
      <c r="V13" s="149">
        <v>0.0321</v>
      </c>
      <c r="W13" s="149">
        <v>0.0321</v>
      </c>
      <c r="X13" s="143" t="s">
        <v>302</v>
      </c>
      <c r="Y13" s="150"/>
    </row>
    <row r="14" spans="1:25" ht="21">
      <c r="A14" s="143">
        <f>A13+1</f>
        <v>12</v>
      </c>
      <c r="B14" s="143" t="s">
        <v>308</v>
      </c>
      <c r="C14" s="143" t="s">
        <v>309</v>
      </c>
      <c r="D14" s="143" t="s">
        <v>302</v>
      </c>
      <c r="E14" s="143"/>
      <c r="F14" s="143"/>
      <c r="G14" s="143" t="s">
        <v>303</v>
      </c>
      <c r="H14" s="143" t="s">
        <v>304</v>
      </c>
      <c r="I14" s="143" t="s">
        <v>331</v>
      </c>
      <c r="J14" s="143" t="s">
        <v>102</v>
      </c>
      <c r="K14" s="143" t="s">
        <v>305</v>
      </c>
      <c r="L14" s="144">
        <v>44095</v>
      </c>
      <c r="M14" s="145">
        <f t="shared" si="2"/>
        <v>3</v>
      </c>
      <c r="N14" s="144">
        <v>44095</v>
      </c>
      <c r="O14" s="144">
        <v>44092</v>
      </c>
      <c r="P14" s="144">
        <v>44092</v>
      </c>
      <c r="Q14" s="146">
        <v>41294.93039966756</v>
      </c>
      <c r="R14" s="147">
        <v>10000</v>
      </c>
      <c r="S14" s="143">
        <v>99.97362339744338</v>
      </c>
      <c r="T14" s="143">
        <v>0</v>
      </c>
      <c r="U14" s="148">
        <f t="shared" si="3"/>
        <v>412840382.00000006</v>
      </c>
      <c r="V14" s="149">
        <v>0.0321</v>
      </c>
      <c r="W14" s="149">
        <v>0.0321</v>
      </c>
      <c r="X14" s="143" t="s">
        <v>302</v>
      </c>
      <c r="Y14" s="150"/>
    </row>
    <row r="15" spans="1:25" ht="21">
      <c r="A15" s="143">
        <f>A14+1</f>
        <v>13</v>
      </c>
      <c r="B15" s="143" t="s">
        <v>308</v>
      </c>
      <c r="C15" s="143" t="s">
        <v>309</v>
      </c>
      <c r="D15" s="143" t="s">
        <v>302</v>
      </c>
      <c r="E15" s="143"/>
      <c r="F15" s="143"/>
      <c r="G15" s="143" t="s">
        <v>303</v>
      </c>
      <c r="H15" s="143" t="s">
        <v>304</v>
      </c>
      <c r="I15" s="143" t="s">
        <v>331</v>
      </c>
      <c r="J15" s="143" t="s">
        <v>103</v>
      </c>
      <c r="K15" s="143" t="s">
        <v>305</v>
      </c>
      <c r="L15" s="144">
        <v>44095</v>
      </c>
      <c r="M15" s="145">
        <f t="shared" si="2"/>
        <v>3</v>
      </c>
      <c r="N15" s="144">
        <v>44095</v>
      </c>
      <c r="O15" s="144">
        <v>44092</v>
      </c>
      <c r="P15" s="144">
        <v>44092</v>
      </c>
      <c r="Q15" s="146">
        <v>13481.587284696412</v>
      </c>
      <c r="R15" s="147">
        <v>10000</v>
      </c>
      <c r="S15" s="143">
        <v>99.97362339744335</v>
      </c>
      <c r="T15" s="143">
        <v>0</v>
      </c>
      <c r="U15" s="148">
        <f t="shared" si="3"/>
        <v>134780313</v>
      </c>
      <c r="V15" s="149">
        <v>0.0321</v>
      </c>
      <c r="W15" s="149">
        <v>0.0321</v>
      </c>
      <c r="X15" s="143" t="s">
        <v>302</v>
      </c>
      <c r="Y15" s="150"/>
    </row>
    <row r="16" spans="1:25" ht="21">
      <c r="A16" s="143">
        <f>A15+1</f>
        <v>14</v>
      </c>
      <c r="B16" s="143" t="s">
        <v>308</v>
      </c>
      <c r="C16" s="143" t="s">
        <v>309</v>
      </c>
      <c r="D16" s="143" t="s">
        <v>302</v>
      </c>
      <c r="E16" s="143"/>
      <c r="F16" s="143"/>
      <c r="G16" s="143" t="s">
        <v>303</v>
      </c>
      <c r="H16" s="143" t="s">
        <v>304</v>
      </c>
      <c r="I16" s="143" t="s">
        <v>331</v>
      </c>
      <c r="J16" s="143" t="s">
        <v>104</v>
      </c>
      <c r="K16" s="143" t="s">
        <v>305</v>
      </c>
      <c r="L16" s="144">
        <v>44095</v>
      </c>
      <c r="M16" s="145">
        <f t="shared" si="2"/>
        <v>3</v>
      </c>
      <c r="N16" s="144">
        <v>44095</v>
      </c>
      <c r="O16" s="144">
        <v>44092</v>
      </c>
      <c r="P16" s="144">
        <v>44092</v>
      </c>
      <c r="Q16" s="146">
        <v>41301.98165955036</v>
      </c>
      <c r="R16" s="147">
        <v>10000</v>
      </c>
      <c r="S16" s="143">
        <v>99.97362339744335</v>
      </c>
      <c r="T16" s="143">
        <v>0</v>
      </c>
      <c r="U16" s="148">
        <f t="shared" si="3"/>
        <v>412910875.99999994</v>
      </c>
      <c r="V16" s="149">
        <v>0.0321</v>
      </c>
      <c r="W16" s="149">
        <v>0.0321</v>
      </c>
      <c r="X16" s="143" t="s">
        <v>302</v>
      </c>
      <c r="Y16" s="150"/>
    </row>
    <row r="17" spans="1:25" ht="21">
      <c r="A17" s="143">
        <f>A16+1</f>
        <v>15</v>
      </c>
      <c r="B17" s="143" t="s">
        <v>308</v>
      </c>
      <c r="C17" s="143" t="s">
        <v>309</v>
      </c>
      <c r="D17" s="143" t="s">
        <v>302</v>
      </c>
      <c r="E17" s="143"/>
      <c r="F17" s="143"/>
      <c r="G17" s="143" t="s">
        <v>303</v>
      </c>
      <c r="H17" s="143" t="s">
        <v>304</v>
      </c>
      <c r="I17" s="143" t="s">
        <v>331</v>
      </c>
      <c r="J17" s="143" t="s">
        <v>105</v>
      </c>
      <c r="K17" s="143" t="s">
        <v>305</v>
      </c>
      <c r="L17" s="144">
        <v>44095</v>
      </c>
      <c r="M17" s="145">
        <f t="shared" si="2"/>
        <v>3</v>
      </c>
      <c r="N17" s="144">
        <v>44095</v>
      </c>
      <c r="O17" s="144">
        <v>44092</v>
      </c>
      <c r="P17" s="144">
        <v>44092</v>
      </c>
      <c r="Q17" s="146">
        <v>20590.48170052264</v>
      </c>
      <c r="R17" s="147">
        <v>10000</v>
      </c>
      <c r="S17" s="143">
        <v>99.97362339744335</v>
      </c>
      <c r="T17" s="143">
        <v>0</v>
      </c>
      <c r="U17" s="148">
        <f t="shared" si="3"/>
        <v>205850506.3099999</v>
      </c>
      <c r="V17" s="149">
        <v>0.0321</v>
      </c>
      <c r="W17" s="149">
        <v>0.0321</v>
      </c>
      <c r="X17" s="143" t="s">
        <v>302</v>
      </c>
      <c r="Y17" s="150"/>
    </row>
    <row r="18" spans="1:25" ht="21">
      <c r="A18" s="143">
        <f>A17+1</f>
        <v>16</v>
      </c>
      <c r="B18" s="143" t="s">
        <v>310</v>
      </c>
      <c r="C18" s="143" t="s">
        <v>311</v>
      </c>
      <c r="D18" s="143" t="s">
        <v>302</v>
      </c>
      <c r="E18" s="143"/>
      <c r="F18" s="143"/>
      <c r="G18" s="143" t="s">
        <v>303</v>
      </c>
      <c r="H18" s="143" t="s">
        <v>304</v>
      </c>
      <c r="I18" s="143" t="s">
        <v>331</v>
      </c>
      <c r="J18" s="143" t="s">
        <v>99</v>
      </c>
      <c r="K18" s="143" t="s">
        <v>305</v>
      </c>
      <c r="L18" s="144">
        <v>44096</v>
      </c>
      <c r="M18" s="145">
        <f>L18-O18</f>
        <v>1</v>
      </c>
      <c r="N18" s="144">
        <v>44096</v>
      </c>
      <c r="O18" s="144">
        <v>44095</v>
      </c>
      <c r="P18" s="144">
        <v>44095</v>
      </c>
      <c r="Q18" s="146">
        <v>64213.8714952565</v>
      </c>
      <c r="R18" s="147">
        <v>10000</v>
      </c>
      <c r="S18" s="143">
        <v>99.99117886038546</v>
      </c>
      <c r="T18" s="143">
        <v>0</v>
      </c>
      <c r="U18" s="148">
        <f>(Q18*R18*S18/100)+T18</f>
        <v>642082071</v>
      </c>
      <c r="V18" s="149">
        <v>0.0322</v>
      </c>
      <c r="W18" s="149">
        <v>0.0322</v>
      </c>
      <c r="X18" s="143" t="s">
        <v>302</v>
      </c>
      <c r="Y18" s="150"/>
    </row>
    <row r="19" spans="1:25" ht="21">
      <c r="A19" s="143">
        <f>A18+1</f>
        <v>17</v>
      </c>
      <c r="B19" s="143" t="s">
        <v>310</v>
      </c>
      <c r="C19" s="143" t="s">
        <v>311</v>
      </c>
      <c r="D19" s="143" t="s">
        <v>302</v>
      </c>
      <c r="E19" s="143"/>
      <c r="F19" s="143"/>
      <c r="G19" s="143" t="s">
        <v>303</v>
      </c>
      <c r="H19" s="143" t="s">
        <v>304</v>
      </c>
      <c r="I19" s="143" t="s">
        <v>331</v>
      </c>
      <c r="J19" s="143" t="s">
        <v>100</v>
      </c>
      <c r="K19" s="143" t="s">
        <v>305</v>
      </c>
      <c r="L19" s="144">
        <v>44096</v>
      </c>
      <c r="M19" s="145">
        <f aca="true" t="shared" si="4" ref="M19:M24">L19-O19</f>
        <v>1</v>
      </c>
      <c r="N19" s="144">
        <v>44096</v>
      </c>
      <c r="O19" s="144">
        <v>44095</v>
      </c>
      <c r="P19" s="144">
        <v>44095</v>
      </c>
      <c r="Q19" s="146">
        <v>55756.5326615903</v>
      </c>
      <c r="R19" s="147">
        <v>10000</v>
      </c>
      <c r="S19" s="143">
        <v>99.99117886038546</v>
      </c>
      <c r="T19" s="143">
        <v>0</v>
      </c>
      <c r="U19" s="148">
        <f aca="true" t="shared" si="5" ref="U19:U24">(Q19*R19*S19/100)+T19</f>
        <v>557516143</v>
      </c>
      <c r="V19" s="149">
        <v>0.0322</v>
      </c>
      <c r="W19" s="149">
        <v>0.0322</v>
      </c>
      <c r="X19" s="143" t="s">
        <v>302</v>
      </c>
      <c r="Y19" s="150"/>
    </row>
    <row r="20" spans="1:25" ht="21">
      <c r="A20" s="143">
        <f>A19+1</f>
        <v>18</v>
      </c>
      <c r="B20" s="143" t="s">
        <v>310</v>
      </c>
      <c r="C20" s="143" t="s">
        <v>311</v>
      </c>
      <c r="D20" s="143" t="s">
        <v>302</v>
      </c>
      <c r="E20" s="143"/>
      <c r="F20" s="143"/>
      <c r="G20" s="143" t="s">
        <v>303</v>
      </c>
      <c r="H20" s="143" t="s">
        <v>304</v>
      </c>
      <c r="I20" s="143" t="s">
        <v>331</v>
      </c>
      <c r="J20" s="143" t="s">
        <v>101</v>
      </c>
      <c r="K20" s="143" t="s">
        <v>305</v>
      </c>
      <c r="L20" s="144">
        <v>44096</v>
      </c>
      <c r="M20" s="145">
        <f t="shared" si="4"/>
        <v>1</v>
      </c>
      <c r="N20" s="144">
        <v>44096</v>
      </c>
      <c r="O20" s="144">
        <v>44095</v>
      </c>
      <c r="P20" s="144">
        <v>44095</v>
      </c>
      <c r="Q20" s="146">
        <v>20360.614738252436</v>
      </c>
      <c r="R20" s="147">
        <v>10000</v>
      </c>
      <c r="S20" s="143">
        <v>99.99117886038547</v>
      </c>
      <c r="T20" s="143">
        <v>0</v>
      </c>
      <c r="U20" s="148">
        <f t="shared" si="5"/>
        <v>203588187</v>
      </c>
      <c r="V20" s="149">
        <v>0.0322</v>
      </c>
      <c r="W20" s="149">
        <v>0.0322</v>
      </c>
      <c r="X20" s="143" t="s">
        <v>302</v>
      </c>
      <c r="Y20" s="150"/>
    </row>
    <row r="21" spans="1:25" ht="21">
      <c r="A21" s="143">
        <f>A20+1</f>
        <v>19</v>
      </c>
      <c r="B21" s="143" t="s">
        <v>310</v>
      </c>
      <c r="C21" s="143" t="s">
        <v>311</v>
      </c>
      <c r="D21" s="143" t="s">
        <v>302</v>
      </c>
      <c r="E21" s="143"/>
      <c r="F21" s="143"/>
      <c r="G21" s="143" t="s">
        <v>303</v>
      </c>
      <c r="H21" s="143" t="s">
        <v>304</v>
      </c>
      <c r="I21" s="143" t="s">
        <v>331</v>
      </c>
      <c r="J21" s="143" t="s">
        <v>102</v>
      </c>
      <c r="K21" s="143" t="s">
        <v>305</v>
      </c>
      <c r="L21" s="144">
        <v>44096</v>
      </c>
      <c r="M21" s="145">
        <f t="shared" si="4"/>
        <v>1</v>
      </c>
      <c r="N21" s="144">
        <v>44096</v>
      </c>
      <c r="O21" s="144">
        <v>44095</v>
      </c>
      <c r="P21" s="144">
        <v>44095</v>
      </c>
      <c r="Q21" s="146">
        <v>41294.93038346285</v>
      </c>
      <c r="R21" s="147">
        <v>10000</v>
      </c>
      <c r="S21" s="143">
        <v>99.99117886038546</v>
      </c>
      <c r="T21" s="143">
        <v>0</v>
      </c>
      <c r="U21" s="148">
        <f t="shared" si="5"/>
        <v>412912877</v>
      </c>
      <c r="V21" s="149">
        <v>0.0322</v>
      </c>
      <c r="W21" s="149">
        <v>0.0322</v>
      </c>
      <c r="X21" s="143" t="s">
        <v>302</v>
      </c>
      <c r="Y21" s="150"/>
    </row>
    <row r="22" spans="1:25" ht="21">
      <c r="A22" s="143">
        <f>A21+1</f>
        <v>20</v>
      </c>
      <c r="B22" s="143" t="s">
        <v>310</v>
      </c>
      <c r="C22" s="143" t="s">
        <v>311</v>
      </c>
      <c r="D22" s="143" t="s">
        <v>302</v>
      </c>
      <c r="E22" s="143"/>
      <c r="F22" s="143"/>
      <c r="G22" s="143" t="s">
        <v>303</v>
      </c>
      <c r="H22" s="143" t="s">
        <v>304</v>
      </c>
      <c r="I22" s="143" t="s">
        <v>331</v>
      </c>
      <c r="J22" s="143" t="s">
        <v>103</v>
      </c>
      <c r="K22" s="143" t="s">
        <v>305</v>
      </c>
      <c r="L22" s="144">
        <v>44096</v>
      </c>
      <c r="M22" s="145">
        <f t="shared" si="4"/>
        <v>1</v>
      </c>
      <c r="N22" s="144">
        <v>44096</v>
      </c>
      <c r="O22" s="144">
        <v>44095</v>
      </c>
      <c r="P22" s="144">
        <v>44095</v>
      </c>
      <c r="Q22" s="146">
        <v>13481.587329640603</v>
      </c>
      <c r="R22" s="147">
        <v>10000</v>
      </c>
      <c r="S22" s="143">
        <v>99.99117886038546</v>
      </c>
      <c r="T22" s="143">
        <v>0</v>
      </c>
      <c r="U22" s="148">
        <f t="shared" si="5"/>
        <v>134803981</v>
      </c>
      <c r="V22" s="149">
        <v>0.0322</v>
      </c>
      <c r="W22" s="149">
        <v>0.0322</v>
      </c>
      <c r="X22" s="143" t="s">
        <v>302</v>
      </c>
      <c r="Y22" s="150"/>
    </row>
    <row r="23" spans="1:25" ht="21">
      <c r="A23" s="143">
        <f>A22+1</f>
        <v>21</v>
      </c>
      <c r="B23" s="143" t="s">
        <v>310</v>
      </c>
      <c r="C23" s="143" t="s">
        <v>311</v>
      </c>
      <c r="D23" s="143" t="s">
        <v>302</v>
      </c>
      <c r="E23" s="143"/>
      <c r="F23" s="143"/>
      <c r="G23" s="143" t="s">
        <v>303</v>
      </c>
      <c r="H23" s="143" t="s">
        <v>304</v>
      </c>
      <c r="I23" s="143" t="s">
        <v>331</v>
      </c>
      <c r="J23" s="143" t="s">
        <v>104</v>
      </c>
      <c r="K23" s="143" t="s">
        <v>305</v>
      </c>
      <c r="L23" s="144">
        <v>44096</v>
      </c>
      <c r="M23" s="145">
        <f t="shared" si="4"/>
        <v>1</v>
      </c>
      <c r="N23" s="144">
        <v>44096</v>
      </c>
      <c r="O23" s="144">
        <v>44095</v>
      </c>
      <c r="P23" s="144">
        <v>44095</v>
      </c>
      <c r="Q23" s="146">
        <v>41301.981605460984</v>
      </c>
      <c r="R23" s="147">
        <v>10000</v>
      </c>
      <c r="S23" s="143">
        <v>99.99117886038547</v>
      </c>
      <c r="T23" s="143">
        <v>0</v>
      </c>
      <c r="U23" s="148">
        <f t="shared" si="5"/>
        <v>412983383</v>
      </c>
      <c r="V23" s="149">
        <v>0.0322</v>
      </c>
      <c r="W23" s="149">
        <v>0.0322</v>
      </c>
      <c r="X23" s="143" t="s">
        <v>302</v>
      </c>
      <c r="Y23" s="150"/>
    </row>
    <row r="24" spans="1:25" ht="21">
      <c r="A24" s="143">
        <f>A23+1</f>
        <v>22</v>
      </c>
      <c r="B24" s="143" t="s">
        <v>310</v>
      </c>
      <c r="C24" s="143" t="s">
        <v>311</v>
      </c>
      <c r="D24" s="143" t="s">
        <v>302</v>
      </c>
      <c r="E24" s="143"/>
      <c r="F24" s="143"/>
      <c r="G24" s="143" t="s">
        <v>303</v>
      </c>
      <c r="H24" s="143" t="s">
        <v>304</v>
      </c>
      <c r="I24" s="143" t="s">
        <v>331</v>
      </c>
      <c r="J24" s="143" t="s">
        <v>105</v>
      </c>
      <c r="K24" s="143" t="s">
        <v>305</v>
      </c>
      <c r="L24" s="144">
        <v>44096</v>
      </c>
      <c r="M24" s="145">
        <f t="shared" si="4"/>
        <v>1</v>
      </c>
      <c r="N24" s="144">
        <v>44096</v>
      </c>
      <c r="O24" s="144">
        <v>44095</v>
      </c>
      <c r="P24" s="144">
        <v>44095</v>
      </c>
      <c r="Q24" s="146">
        <v>20590.481785145555</v>
      </c>
      <c r="R24" s="147">
        <v>10000</v>
      </c>
      <c r="S24" s="143">
        <v>99.99117886038546</v>
      </c>
      <c r="T24" s="143">
        <v>0</v>
      </c>
      <c r="U24" s="148">
        <f t="shared" si="5"/>
        <v>205886654.69999984</v>
      </c>
      <c r="V24" s="149">
        <v>0.0322</v>
      </c>
      <c r="W24" s="149">
        <v>0.0322</v>
      </c>
      <c r="X24" s="143" t="s">
        <v>302</v>
      </c>
      <c r="Y24" s="150"/>
    </row>
    <row r="25" spans="1:25" ht="21">
      <c r="A25" s="143">
        <f>A24+1</f>
        <v>23</v>
      </c>
      <c r="B25" s="143" t="s">
        <v>312</v>
      </c>
      <c r="C25" s="143" t="s">
        <v>313</v>
      </c>
      <c r="D25" s="143" t="s">
        <v>302</v>
      </c>
      <c r="E25" s="143"/>
      <c r="F25" s="143"/>
      <c r="G25" s="143" t="s">
        <v>303</v>
      </c>
      <c r="H25" s="143" t="s">
        <v>304</v>
      </c>
      <c r="I25" s="143" t="s">
        <v>331</v>
      </c>
      <c r="J25" s="143" t="s">
        <v>99</v>
      </c>
      <c r="K25" s="143" t="s">
        <v>305</v>
      </c>
      <c r="L25" s="144">
        <v>44097</v>
      </c>
      <c r="M25" s="145">
        <f>L25-O25</f>
        <v>1</v>
      </c>
      <c r="N25" s="144">
        <v>44097</v>
      </c>
      <c r="O25" s="144">
        <v>44096</v>
      </c>
      <c r="P25" s="144">
        <v>44096</v>
      </c>
      <c r="Q25" s="146">
        <v>64213.8714952565</v>
      </c>
      <c r="R25" s="147">
        <v>10000</v>
      </c>
      <c r="S25" s="143">
        <v>99.99117886038546</v>
      </c>
      <c r="T25" s="143">
        <v>0</v>
      </c>
      <c r="U25" s="148">
        <f>(Q25*R25*S25/100)+T25</f>
        <v>642082071</v>
      </c>
      <c r="V25" s="149">
        <v>0.0322</v>
      </c>
      <c r="W25" s="149">
        <v>0.0322</v>
      </c>
      <c r="X25" s="143" t="s">
        <v>302</v>
      </c>
      <c r="Y25" s="150"/>
    </row>
    <row r="26" spans="1:25" ht="21">
      <c r="A26" s="143">
        <f>A25+1</f>
        <v>24</v>
      </c>
      <c r="B26" s="143" t="s">
        <v>312</v>
      </c>
      <c r="C26" s="143" t="s">
        <v>313</v>
      </c>
      <c r="D26" s="143" t="s">
        <v>302</v>
      </c>
      <c r="E26" s="143"/>
      <c r="F26" s="143"/>
      <c r="G26" s="143" t="s">
        <v>303</v>
      </c>
      <c r="H26" s="143" t="s">
        <v>304</v>
      </c>
      <c r="I26" s="143" t="s">
        <v>331</v>
      </c>
      <c r="J26" s="143" t="s">
        <v>100</v>
      </c>
      <c r="K26" s="143" t="s">
        <v>305</v>
      </c>
      <c r="L26" s="144">
        <v>44097</v>
      </c>
      <c r="M26" s="145">
        <f aca="true" t="shared" si="6" ref="M26:M31">L26-O26</f>
        <v>1</v>
      </c>
      <c r="N26" s="144">
        <v>44097</v>
      </c>
      <c r="O26" s="144">
        <v>44096</v>
      </c>
      <c r="P26" s="144">
        <v>44096</v>
      </c>
      <c r="Q26" s="146">
        <v>55756.5326615903</v>
      </c>
      <c r="R26" s="147">
        <v>10000</v>
      </c>
      <c r="S26" s="143">
        <v>99.99117886038546</v>
      </c>
      <c r="T26" s="143">
        <v>0</v>
      </c>
      <c r="U26" s="148">
        <f aca="true" t="shared" si="7" ref="U26:U31">(Q26*R26*S26/100)+T26</f>
        <v>557516143</v>
      </c>
      <c r="V26" s="149">
        <v>0.0322</v>
      </c>
      <c r="W26" s="149">
        <v>0.0322</v>
      </c>
      <c r="X26" s="143" t="s">
        <v>302</v>
      </c>
      <c r="Y26" s="150"/>
    </row>
    <row r="27" spans="1:25" ht="21">
      <c r="A27" s="143">
        <f>A26+1</f>
        <v>25</v>
      </c>
      <c r="B27" s="143" t="s">
        <v>312</v>
      </c>
      <c r="C27" s="143" t="s">
        <v>313</v>
      </c>
      <c r="D27" s="143" t="s">
        <v>302</v>
      </c>
      <c r="E27" s="143"/>
      <c r="F27" s="143"/>
      <c r="G27" s="143" t="s">
        <v>303</v>
      </c>
      <c r="H27" s="143" t="s">
        <v>304</v>
      </c>
      <c r="I27" s="143" t="s">
        <v>331</v>
      </c>
      <c r="J27" s="143" t="s">
        <v>101</v>
      </c>
      <c r="K27" s="143" t="s">
        <v>305</v>
      </c>
      <c r="L27" s="144">
        <v>44097</v>
      </c>
      <c r="M27" s="145">
        <f t="shared" si="6"/>
        <v>1</v>
      </c>
      <c r="N27" s="144">
        <v>44097</v>
      </c>
      <c r="O27" s="144">
        <v>44096</v>
      </c>
      <c r="P27" s="144">
        <v>44096</v>
      </c>
      <c r="Q27" s="146">
        <v>20360.614738252436</v>
      </c>
      <c r="R27" s="147">
        <v>10000</v>
      </c>
      <c r="S27" s="143">
        <v>99.99117886038547</v>
      </c>
      <c r="T27" s="143">
        <v>0</v>
      </c>
      <c r="U27" s="148">
        <f t="shared" si="7"/>
        <v>203588187</v>
      </c>
      <c r="V27" s="149">
        <v>0.0322</v>
      </c>
      <c r="W27" s="149">
        <v>0.0322</v>
      </c>
      <c r="X27" s="143" t="s">
        <v>302</v>
      </c>
      <c r="Y27" s="150"/>
    </row>
    <row r="28" spans="1:25" ht="21">
      <c r="A28" s="143">
        <f>A27+1</f>
        <v>26</v>
      </c>
      <c r="B28" s="143" t="s">
        <v>312</v>
      </c>
      <c r="C28" s="143" t="s">
        <v>313</v>
      </c>
      <c r="D28" s="143" t="s">
        <v>302</v>
      </c>
      <c r="E28" s="143"/>
      <c r="F28" s="143"/>
      <c r="G28" s="143" t="s">
        <v>303</v>
      </c>
      <c r="H28" s="143" t="s">
        <v>304</v>
      </c>
      <c r="I28" s="143" t="s">
        <v>331</v>
      </c>
      <c r="J28" s="143" t="s">
        <v>102</v>
      </c>
      <c r="K28" s="143" t="s">
        <v>305</v>
      </c>
      <c r="L28" s="144">
        <v>44097</v>
      </c>
      <c r="M28" s="145">
        <f t="shared" si="6"/>
        <v>1</v>
      </c>
      <c r="N28" s="144">
        <v>44097</v>
      </c>
      <c r="O28" s="144">
        <v>44096</v>
      </c>
      <c r="P28" s="144">
        <v>44096</v>
      </c>
      <c r="Q28" s="146">
        <v>41294.93038346285</v>
      </c>
      <c r="R28" s="147">
        <v>10000</v>
      </c>
      <c r="S28" s="143">
        <v>99.99117886038546</v>
      </c>
      <c r="T28" s="143">
        <v>0</v>
      </c>
      <c r="U28" s="148">
        <f t="shared" si="7"/>
        <v>412912877</v>
      </c>
      <c r="V28" s="149">
        <v>0.0322</v>
      </c>
      <c r="W28" s="149">
        <v>0.0322</v>
      </c>
      <c r="X28" s="143" t="s">
        <v>302</v>
      </c>
      <c r="Y28" s="150"/>
    </row>
    <row r="29" spans="1:25" ht="21">
      <c r="A29" s="143">
        <f>A28+1</f>
        <v>27</v>
      </c>
      <c r="B29" s="143" t="s">
        <v>312</v>
      </c>
      <c r="C29" s="143" t="s">
        <v>313</v>
      </c>
      <c r="D29" s="143" t="s">
        <v>302</v>
      </c>
      <c r="E29" s="143"/>
      <c r="F29" s="143"/>
      <c r="G29" s="143" t="s">
        <v>303</v>
      </c>
      <c r="H29" s="143" t="s">
        <v>304</v>
      </c>
      <c r="I29" s="143" t="s">
        <v>331</v>
      </c>
      <c r="J29" s="143" t="s">
        <v>103</v>
      </c>
      <c r="K29" s="143" t="s">
        <v>305</v>
      </c>
      <c r="L29" s="144">
        <v>44097</v>
      </c>
      <c r="M29" s="145">
        <f t="shared" si="6"/>
        <v>1</v>
      </c>
      <c r="N29" s="144">
        <v>44097</v>
      </c>
      <c r="O29" s="144">
        <v>44096</v>
      </c>
      <c r="P29" s="144">
        <v>44096</v>
      </c>
      <c r="Q29" s="146">
        <v>13481.587329640603</v>
      </c>
      <c r="R29" s="147">
        <v>10000</v>
      </c>
      <c r="S29" s="143">
        <v>99.99117886038546</v>
      </c>
      <c r="T29" s="143">
        <v>0</v>
      </c>
      <c r="U29" s="148">
        <f t="shared" si="7"/>
        <v>134803981</v>
      </c>
      <c r="V29" s="149">
        <v>0.0322</v>
      </c>
      <c r="W29" s="149">
        <v>0.0322</v>
      </c>
      <c r="X29" s="143" t="s">
        <v>302</v>
      </c>
      <c r="Y29" s="150"/>
    </row>
    <row r="30" spans="1:25" ht="21">
      <c r="A30" s="143">
        <f>A29+1</f>
        <v>28</v>
      </c>
      <c r="B30" s="143" t="s">
        <v>312</v>
      </c>
      <c r="C30" s="143" t="s">
        <v>313</v>
      </c>
      <c r="D30" s="143" t="s">
        <v>302</v>
      </c>
      <c r="E30" s="143"/>
      <c r="F30" s="143"/>
      <c r="G30" s="143" t="s">
        <v>303</v>
      </c>
      <c r="H30" s="143" t="s">
        <v>304</v>
      </c>
      <c r="I30" s="143" t="s">
        <v>331</v>
      </c>
      <c r="J30" s="143" t="s">
        <v>104</v>
      </c>
      <c r="K30" s="143" t="s">
        <v>305</v>
      </c>
      <c r="L30" s="144">
        <v>44097</v>
      </c>
      <c r="M30" s="145">
        <f t="shared" si="6"/>
        <v>1</v>
      </c>
      <c r="N30" s="144">
        <v>44097</v>
      </c>
      <c r="O30" s="144">
        <v>44096</v>
      </c>
      <c r="P30" s="144">
        <v>44096</v>
      </c>
      <c r="Q30" s="146">
        <v>41301.981605460984</v>
      </c>
      <c r="R30" s="147">
        <v>10000</v>
      </c>
      <c r="S30" s="143">
        <v>99.99117886038547</v>
      </c>
      <c r="T30" s="143">
        <v>0</v>
      </c>
      <c r="U30" s="148">
        <f t="shared" si="7"/>
        <v>412983383</v>
      </c>
      <c r="V30" s="149">
        <v>0.0322</v>
      </c>
      <c r="W30" s="149">
        <v>0.0322</v>
      </c>
      <c r="X30" s="143" t="s">
        <v>302</v>
      </c>
      <c r="Y30" s="150"/>
    </row>
    <row r="31" spans="1:25" ht="21">
      <c r="A31" s="143">
        <f>A30+1</f>
        <v>29</v>
      </c>
      <c r="B31" s="143" t="s">
        <v>312</v>
      </c>
      <c r="C31" s="143" t="s">
        <v>313</v>
      </c>
      <c r="D31" s="143" t="s">
        <v>302</v>
      </c>
      <c r="E31" s="143"/>
      <c r="F31" s="143"/>
      <c r="G31" s="143" t="s">
        <v>303</v>
      </c>
      <c r="H31" s="143" t="s">
        <v>304</v>
      </c>
      <c r="I31" s="143" t="s">
        <v>331</v>
      </c>
      <c r="J31" s="143" t="s">
        <v>105</v>
      </c>
      <c r="K31" s="143" t="s">
        <v>305</v>
      </c>
      <c r="L31" s="144">
        <v>44097</v>
      </c>
      <c r="M31" s="145">
        <f t="shared" si="6"/>
        <v>1</v>
      </c>
      <c r="N31" s="144">
        <v>44097</v>
      </c>
      <c r="O31" s="144">
        <v>44096</v>
      </c>
      <c r="P31" s="144">
        <v>44096</v>
      </c>
      <c r="Q31" s="146">
        <v>20590.481785145555</v>
      </c>
      <c r="R31" s="147">
        <v>10000</v>
      </c>
      <c r="S31" s="143">
        <v>99.99117886038546</v>
      </c>
      <c r="T31" s="143">
        <v>0</v>
      </c>
      <c r="U31" s="148">
        <f t="shared" si="7"/>
        <v>205886654.69999984</v>
      </c>
      <c r="V31" s="149">
        <v>0.0322</v>
      </c>
      <c r="W31" s="149">
        <v>0.0322</v>
      </c>
      <c r="X31" s="143" t="s">
        <v>302</v>
      </c>
      <c r="Y31" s="150"/>
    </row>
    <row r="32" spans="1:25" ht="21">
      <c r="A32" s="143">
        <f>A31+1</f>
        <v>30</v>
      </c>
      <c r="B32" s="143" t="s">
        <v>314</v>
      </c>
      <c r="C32" s="143" t="s">
        <v>315</v>
      </c>
      <c r="D32" s="143" t="s">
        <v>302</v>
      </c>
      <c r="E32" s="143"/>
      <c r="F32" s="143"/>
      <c r="G32" s="143" t="s">
        <v>303</v>
      </c>
      <c r="H32" s="143" t="s">
        <v>304</v>
      </c>
      <c r="I32" s="143" t="s">
        <v>331</v>
      </c>
      <c r="J32" s="143" t="s">
        <v>99</v>
      </c>
      <c r="K32" s="143" t="s">
        <v>305</v>
      </c>
      <c r="L32" s="144">
        <v>44098</v>
      </c>
      <c r="M32" s="145">
        <f>L32-O32</f>
        <v>1</v>
      </c>
      <c r="N32" s="144">
        <v>44098</v>
      </c>
      <c r="O32" s="144">
        <v>44097</v>
      </c>
      <c r="P32" s="144">
        <v>44097</v>
      </c>
      <c r="Q32" s="146">
        <v>6550.153953470852</v>
      </c>
      <c r="R32" s="147">
        <v>10000</v>
      </c>
      <c r="S32" s="143">
        <v>99.99115146796598</v>
      </c>
      <c r="T32" s="143">
        <v>0</v>
      </c>
      <c r="U32" s="148">
        <f>(Q32*R32*S32/100)+T32</f>
        <v>65495743.61000001</v>
      </c>
      <c r="V32" s="149">
        <v>0.0323</v>
      </c>
      <c r="W32" s="149">
        <v>0.0323</v>
      </c>
      <c r="X32" s="143" t="s">
        <v>302</v>
      </c>
      <c r="Y32" s="150"/>
    </row>
    <row r="33" spans="1:25" ht="21">
      <c r="A33" s="143">
        <f>A32+1</f>
        <v>31</v>
      </c>
      <c r="B33" s="143" t="s">
        <v>314</v>
      </c>
      <c r="C33" s="143" t="s">
        <v>315</v>
      </c>
      <c r="D33" s="143" t="s">
        <v>302</v>
      </c>
      <c r="E33" s="143"/>
      <c r="F33" s="143"/>
      <c r="G33" s="143" t="s">
        <v>303</v>
      </c>
      <c r="H33" s="143" t="s">
        <v>304</v>
      </c>
      <c r="I33" s="143" t="s">
        <v>331</v>
      </c>
      <c r="J33" s="143" t="s">
        <v>100</v>
      </c>
      <c r="K33" s="143" t="s">
        <v>305</v>
      </c>
      <c r="L33" s="144">
        <v>44098</v>
      </c>
      <c r="M33" s="145">
        <f aca="true" t="shared" si="8" ref="M33:M38">L33-O33</f>
        <v>1</v>
      </c>
      <c r="N33" s="144">
        <v>44098</v>
      </c>
      <c r="O33" s="144">
        <v>44097</v>
      </c>
      <c r="P33" s="144">
        <v>44097</v>
      </c>
      <c r="Q33" s="146">
        <v>56123.86543821203</v>
      </c>
      <c r="R33" s="147">
        <v>10000</v>
      </c>
      <c r="S33" s="143">
        <v>99.99115146796599</v>
      </c>
      <c r="T33" s="143">
        <v>0</v>
      </c>
      <c r="U33" s="148">
        <f aca="true" t="shared" si="9" ref="U33:U38">(Q33*R33*S33/100)+T33</f>
        <v>561188993</v>
      </c>
      <c r="V33" s="149">
        <v>0.0323</v>
      </c>
      <c r="W33" s="149">
        <v>0.0323</v>
      </c>
      <c r="X33" s="143" t="s">
        <v>302</v>
      </c>
      <c r="Y33" s="150"/>
    </row>
    <row r="34" spans="1:25" ht="21">
      <c r="A34" s="143">
        <f>A33+1</f>
        <v>32</v>
      </c>
      <c r="B34" s="143" t="s">
        <v>314</v>
      </c>
      <c r="C34" s="143" t="s">
        <v>315</v>
      </c>
      <c r="D34" s="143" t="s">
        <v>302</v>
      </c>
      <c r="E34" s="143"/>
      <c r="F34" s="143"/>
      <c r="G34" s="143" t="s">
        <v>303</v>
      </c>
      <c r="H34" s="143" t="s">
        <v>304</v>
      </c>
      <c r="I34" s="143" t="s">
        <v>331</v>
      </c>
      <c r="J34" s="143" t="s">
        <v>101</v>
      </c>
      <c r="K34" s="143" t="s">
        <v>305</v>
      </c>
      <c r="L34" s="144">
        <v>44098</v>
      </c>
      <c r="M34" s="145">
        <f t="shared" si="8"/>
        <v>1</v>
      </c>
      <c r="N34" s="144">
        <v>44098</v>
      </c>
      <c r="O34" s="144">
        <v>44097</v>
      </c>
      <c r="P34" s="144">
        <v>44097</v>
      </c>
      <c r="Q34" s="146">
        <v>20404.653212275916</v>
      </c>
      <c r="R34" s="147">
        <v>10000</v>
      </c>
      <c r="S34" s="143">
        <v>99.99115146796599</v>
      </c>
      <c r="T34" s="143">
        <v>0</v>
      </c>
      <c r="U34" s="148">
        <f t="shared" si="9"/>
        <v>204028477</v>
      </c>
      <c r="V34" s="149">
        <v>0.0323</v>
      </c>
      <c r="W34" s="149">
        <v>0.0323</v>
      </c>
      <c r="X34" s="143" t="s">
        <v>302</v>
      </c>
      <c r="Y34" s="150"/>
    </row>
    <row r="35" spans="1:25" ht="21">
      <c r="A35" s="143">
        <f>A34+1</f>
        <v>33</v>
      </c>
      <c r="B35" s="143" t="s">
        <v>314</v>
      </c>
      <c r="C35" s="143" t="s">
        <v>315</v>
      </c>
      <c r="D35" s="143" t="s">
        <v>302</v>
      </c>
      <c r="E35" s="143"/>
      <c r="F35" s="143"/>
      <c r="G35" s="143" t="s">
        <v>303</v>
      </c>
      <c r="H35" s="143" t="s">
        <v>304</v>
      </c>
      <c r="I35" s="143" t="s">
        <v>331</v>
      </c>
      <c r="J35" s="143" t="s">
        <v>102</v>
      </c>
      <c r="K35" s="143" t="s">
        <v>305</v>
      </c>
      <c r="L35" s="144">
        <v>44098</v>
      </c>
      <c r="M35" s="145">
        <f t="shared" si="8"/>
        <v>1</v>
      </c>
      <c r="N35" s="144">
        <v>44098</v>
      </c>
      <c r="O35" s="144">
        <v>44097</v>
      </c>
      <c r="P35" s="144">
        <v>44097</v>
      </c>
      <c r="Q35" s="146">
        <v>41384.248198458874</v>
      </c>
      <c r="R35" s="147">
        <v>10000</v>
      </c>
      <c r="S35" s="143">
        <v>99.99115146796599</v>
      </c>
      <c r="T35" s="143">
        <v>0</v>
      </c>
      <c r="U35" s="148">
        <f t="shared" si="9"/>
        <v>413805863</v>
      </c>
      <c r="V35" s="149">
        <v>0.0323</v>
      </c>
      <c r="W35" s="149">
        <v>0.0323</v>
      </c>
      <c r="X35" s="143" t="s">
        <v>302</v>
      </c>
      <c r="Y35" s="150"/>
    </row>
    <row r="36" spans="1:25" ht="21">
      <c r="A36" s="143">
        <f>A35+1</f>
        <v>34</v>
      </c>
      <c r="B36" s="143" t="s">
        <v>314</v>
      </c>
      <c r="C36" s="143" t="s">
        <v>315</v>
      </c>
      <c r="D36" s="143" t="s">
        <v>302</v>
      </c>
      <c r="E36" s="143"/>
      <c r="F36" s="143"/>
      <c r="G36" s="143" t="s">
        <v>303</v>
      </c>
      <c r="H36" s="143" t="s">
        <v>304</v>
      </c>
      <c r="I36" s="143" t="s">
        <v>331</v>
      </c>
      <c r="J36" s="143" t="s">
        <v>103</v>
      </c>
      <c r="K36" s="143" t="s">
        <v>305</v>
      </c>
      <c r="L36" s="144">
        <v>44098</v>
      </c>
      <c r="M36" s="145">
        <f t="shared" si="8"/>
        <v>1</v>
      </c>
      <c r="N36" s="144">
        <v>44098</v>
      </c>
      <c r="O36" s="144">
        <v>44097</v>
      </c>
      <c r="P36" s="144">
        <v>44097</v>
      </c>
      <c r="Q36" s="146">
        <v>13510.747002776574</v>
      </c>
      <c r="R36" s="147">
        <v>10000</v>
      </c>
      <c r="S36" s="143">
        <v>99.99115146796598</v>
      </c>
      <c r="T36" s="143">
        <v>0</v>
      </c>
      <c r="U36" s="148">
        <f t="shared" si="9"/>
        <v>135095514.99999997</v>
      </c>
      <c r="V36" s="149">
        <v>0.0323</v>
      </c>
      <c r="W36" s="149">
        <v>0.0323</v>
      </c>
      <c r="X36" s="143" t="s">
        <v>302</v>
      </c>
      <c r="Y36" s="150"/>
    </row>
    <row r="37" spans="1:25" ht="21">
      <c r="A37" s="143">
        <f>A36+1</f>
        <v>35</v>
      </c>
      <c r="B37" s="143" t="s">
        <v>314</v>
      </c>
      <c r="C37" s="143" t="s">
        <v>315</v>
      </c>
      <c r="D37" s="143" t="s">
        <v>302</v>
      </c>
      <c r="E37" s="143"/>
      <c r="F37" s="143"/>
      <c r="G37" s="143" t="s">
        <v>303</v>
      </c>
      <c r="H37" s="143" t="s">
        <v>304</v>
      </c>
      <c r="I37" s="143" t="s">
        <v>331</v>
      </c>
      <c r="J37" s="143" t="s">
        <v>104</v>
      </c>
      <c r="K37" s="143" t="s">
        <v>305</v>
      </c>
      <c r="L37" s="144">
        <v>44098</v>
      </c>
      <c r="M37" s="145">
        <f t="shared" si="8"/>
        <v>1</v>
      </c>
      <c r="N37" s="144">
        <v>44098</v>
      </c>
      <c r="O37" s="144">
        <v>44097</v>
      </c>
      <c r="P37" s="144">
        <v>44097</v>
      </c>
      <c r="Q37" s="146">
        <v>41391.31472374263</v>
      </c>
      <c r="R37" s="147">
        <v>10000</v>
      </c>
      <c r="S37" s="143">
        <v>99.99115146796599</v>
      </c>
      <c r="T37" s="143">
        <v>0</v>
      </c>
      <c r="U37" s="148">
        <f t="shared" si="9"/>
        <v>413876522</v>
      </c>
      <c r="V37" s="149">
        <v>0.0323</v>
      </c>
      <c r="W37" s="149">
        <v>0.0323</v>
      </c>
      <c r="X37" s="143" t="s">
        <v>302</v>
      </c>
      <c r="Y37" s="150"/>
    </row>
    <row r="38" spans="1:25" ht="21">
      <c r="A38" s="143">
        <f>A37+1</f>
        <v>36</v>
      </c>
      <c r="B38" s="143" t="s">
        <v>314</v>
      </c>
      <c r="C38" s="143" t="s">
        <v>315</v>
      </c>
      <c r="D38" s="143" t="s">
        <v>302</v>
      </c>
      <c r="E38" s="143"/>
      <c r="F38" s="143"/>
      <c r="G38" s="143" t="s">
        <v>303</v>
      </c>
      <c r="H38" s="143" t="s">
        <v>304</v>
      </c>
      <c r="I38" s="143" t="s">
        <v>331</v>
      </c>
      <c r="J38" s="143" t="s">
        <v>105</v>
      </c>
      <c r="K38" s="143" t="s">
        <v>305</v>
      </c>
      <c r="L38" s="144">
        <v>44098</v>
      </c>
      <c r="M38" s="145">
        <f t="shared" si="8"/>
        <v>1</v>
      </c>
      <c r="N38" s="144">
        <v>44098</v>
      </c>
      <c r="O38" s="144">
        <v>44097</v>
      </c>
      <c r="P38" s="144">
        <v>44097</v>
      </c>
      <c r="Q38" s="146">
        <v>20635.017471131134</v>
      </c>
      <c r="R38" s="147">
        <v>10000</v>
      </c>
      <c r="S38" s="143">
        <v>99.99115146796599</v>
      </c>
      <c r="T38" s="143">
        <v>0</v>
      </c>
      <c r="U38" s="148">
        <f t="shared" si="9"/>
        <v>206331915.74999976</v>
      </c>
      <c r="V38" s="149">
        <v>0.0323</v>
      </c>
      <c r="W38" s="149">
        <v>0.0323</v>
      </c>
      <c r="X38" s="143" t="s">
        <v>302</v>
      </c>
      <c r="Y38" s="150"/>
    </row>
    <row r="39" spans="1:25" ht="21">
      <c r="A39" s="143">
        <f>A38+1</f>
        <v>37</v>
      </c>
      <c r="B39" s="143" t="s">
        <v>314</v>
      </c>
      <c r="C39" s="143" t="s">
        <v>315</v>
      </c>
      <c r="D39" s="143" t="s">
        <v>302</v>
      </c>
      <c r="E39" s="143"/>
      <c r="F39" s="143"/>
      <c r="G39" s="143" t="s">
        <v>303</v>
      </c>
      <c r="H39" s="143" t="s">
        <v>304</v>
      </c>
      <c r="I39" s="143" t="s">
        <v>331</v>
      </c>
      <c r="J39" s="143" t="s">
        <v>99</v>
      </c>
      <c r="K39" s="143" t="s">
        <v>305</v>
      </c>
      <c r="L39" s="144">
        <v>44098</v>
      </c>
      <c r="M39" s="145">
        <f>L39-O39</f>
        <v>1</v>
      </c>
      <c r="N39" s="144">
        <v>44098</v>
      </c>
      <c r="O39" s="144">
        <v>44097</v>
      </c>
      <c r="P39" s="144">
        <v>44097</v>
      </c>
      <c r="Q39" s="146">
        <v>57999.99999997642</v>
      </c>
      <c r="R39" s="147">
        <v>10000</v>
      </c>
      <c r="S39" s="143">
        <v>99.99117886038547</v>
      </c>
      <c r="T39" s="143">
        <v>0</v>
      </c>
      <c r="U39" s="148">
        <f>(Q39*R39*S39/100)+T39</f>
        <v>579948837.39</v>
      </c>
      <c r="V39" s="149">
        <v>0.0322</v>
      </c>
      <c r="W39" s="149">
        <v>0.0322</v>
      </c>
      <c r="X39" s="143" t="s">
        <v>302</v>
      </c>
      <c r="Y39" s="150"/>
    </row>
    <row r="40" spans="1:25" ht="21">
      <c r="A40" s="143">
        <f>A39+1</f>
        <v>38</v>
      </c>
      <c r="B40" s="143" t="s">
        <v>316</v>
      </c>
      <c r="C40" s="143" t="s">
        <v>317</v>
      </c>
      <c r="D40" s="143" t="s">
        <v>302</v>
      </c>
      <c r="E40" s="143"/>
      <c r="F40" s="143"/>
      <c r="G40" s="143" t="s">
        <v>303</v>
      </c>
      <c r="H40" s="143" t="s">
        <v>304</v>
      </c>
      <c r="I40" s="143" t="s">
        <v>331</v>
      </c>
      <c r="J40" s="143" t="s">
        <v>99</v>
      </c>
      <c r="K40" s="143" t="s">
        <v>305</v>
      </c>
      <c r="L40" s="144">
        <v>44099</v>
      </c>
      <c r="M40" s="145">
        <f>L40-O40</f>
        <v>1</v>
      </c>
      <c r="N40" s="144">
        <v>44099</v>
      </c>
      <c r="O40" s="144">
        <v>44098</v>
      </c>
      <c r="P40" s="144">
        <v>44098</v>
      </c>
      <c r="Q40" s="146">
        <v>64550.15394104948</v>
      </c>
      <c r="R40" s="147">
        <v>10000</v>
      </c>
      <c r="S40" s="143">
        <v>99.99115146796599</v>
      </c>
      <c r="T40" s="143">
        <v>0</v>
      </c>
      <c r="U40" s="148">
        <f>(Q40*R40*S40/100)+T40</f>
        <v>645444422.0000001</v>
      </c>
      <c r="V40" s="149">
        <v>0.0323</v>
      </c>
      <c r="W40" s="149">
        <v>0.0323</v>
      </c>
      <c r="X40" s="143" t="s">
        <v>302</v>
      </c>
      <c r="Y40" s="150"/>
    </row>
    <row r="41" spans="1:25" ht="21">
      <c r="A41" s="143">
        <f>A40+1</f>
        <v>39</v>
      </c>
      <c r="B41" s="143" t="s">
        <v>316</v>
      </c>
      <c r="C41" s="143" t="s">
        <v>317</v>
      </c>
      <c r="D41" s="143" t="s">
        <v>302</v>
      </c>
      <c r="E41" s="143"/>
      <c r="F41" s="143"/>
      <c r="G41" s="143" t="s">
        <v>303</v>
      </c>
      <c r="H41" s="143" t="s">
        <v>304</v>
      </c>
      <c r="I41" s="143" t="s">
        <v>331</v>
      </c>
      <c r="J41" s="143" t="s">
        <v>100</v>
      </c>
      <c r="K41" s="143" t="s">
        <v>305</v>
      </c>
      <c r="L41" s="144">
        <v>44099</v>
      </c>
      <c r="M41" s="145">
        <f aca="true" t="shared" si="10" ref="M41:M46">L41-O41</f>
        <v>1</v>
      </c>
      <c r="N41" s="144">
        <v>44099</v>
      </c>
      <c r="O41" s="144">
        <v>44098</v>
      </c>
      <c r="P41" s="144">
        <v>44098</v>
      </c>
      <c r="Q41" s="146">
        <v>56123.86543821203</v>
      </c>
      <c r="R41" s="147">
        <v>10000</v>
      </c>
      <c r="S41" s="143">
        <v>99.99115146796599</v>
      </c>
      <c r="T41" s="143">
        <v>0</v>
      </c>
      <c r="U41" s="148">
        <f aca="true" t="shared" si="11" ref="U41:U46">(Q41*R41*S41/100)+T41</f>
        <v>561188993</v>
      </c>
      <c r="V41" s="149">
        <v>0.0323</v>
      </c>
      <c r="W41" s="149">
        <v>0.0323</v>
      </c>
      <c r="X41" s="143" t="s">
        <v>302</v>
      </c>
      <c r="Y41" s="150"/>
    </row>
    <row r="42" spans="1:25" ht="21">
      <c r="A42" s="143">
        <f>A41+1</f>
        <v>40</v>
      </c>
      <c r="B42" s="143" t="s">
        <v>316</v>
      </c>
      <c r="C42" s="143" t="s">
        <v>317</v>
      </c>
      <c r="D42" s="143" t="s">
        <v>302</v>
      </c>
      <c r="E42" s="143"/>
      <c r="F42" s="143"/>
      <c r="G42" s="143" t="s">
        <v>303</v>
      </c>
      <c r="H42" s="143" t="s">
        <v>304</v>
      </c>
      <c r="I42" s="143" t="s">
        <v>331</v>
      </c>
      <c r="J42" s="143" t="s">
        <v>101</v>
      </c>
      <c r="K42" s="143" t="s">
        <v>305</v>
      </c>
      <c r="L42" s="144">
        <v>44099</v>
      </c>
      <c r="M42" s="145">
        <f t="shared" si="10"/>
        <v>1</v>
      </c>
      <c r="N42" s="144">
        <v>44099</v>
      </c>
      <c r="O42" s="144">
        <v>44098</v>
      </c>
      <c r="P42" s="144">
        <v>44098</v>
      </c>
      <c r="Q42" s="146">
        <v>20404.653212275916</v>
      </c>
      <c r="R42" s="147">
        <v>10000</v>
      </c>
      <c r="S42" s="143">
        <v>99.99115146796599</v>
      </c>
      <c r="T42" s="143">
        <v>0</v>
      </c>
      <c r="U42" s="148">
        <f t="shared" si="11"/>
        <v>204028477</v>
      </c>
      <c r="V42" s="149">
        <v>0.0323</v>
      </c>
      <c r="W42" s="149">
        <v>0.0323</v>
      </c>
      <c r="X42" s="143" t="s">
        <v>302</v>
      </c>
      <c r="Y42" s="150"/>
    </row>
    <row r="43" spans="1:25" ht="21">
      <c r="A43" s="143">
        <f>A42+1</f>
        <v>41</v>
      </c>
      <c r="B43" s="143" t="s">
        <v>316</v>
      </c>
      <c r="C43" s="143" t="s">
        <v>317</v>
      </c>
      <c r="D43" s="143" t="s">
        <v>302</v>
      </c>
      <c r="E43" s="143"/>
      <c r="F43" s="143"/>
      <c r="G43" s="143" t="s">
        <v>303</v>
      </c>
      <c r="H43" s="143" t="s">
        <v>304</v>
      </c>
      <c r="I43" s="143" t="s">
        <v>331</v>
      </c>
      <c r="J43" s="143" t="s">
        <v>102</v>
      </c>
      <c r="K43" s="143" t="s">
        <v>305</v>
      </c>
      <c r="L43" s="144">
        <v>44099</v>
      </c>
      <c r="M43" s="145">
        <f t="shared" si="10"/>
        <v>1</v>
      </c>
      <c r="N43" s="144">
        <v>44099</v>
      </c>
      <c r="O43" s="144">
        <v>44098</v>
      </c>
      <c r="P43" s="144">
        <v>44098</v>
      </c>
      <c r="Q43" s="146">
        <v>41384.248198458874</v>
      </c>
      <c r="R43" s="147">
        <v>10000</v>
      </c>
      <c r="S43" s="143">
        <v>99.99115146796599</v>
      </c>
      <c r="T43" s="143">
        <v>0</v>
      </c>
      <c r="U43" s="148">
        <f t="shared" si="11"/>
        <v>413805863</v>
      </c>
      <c r="V43" s="149">
        <v>0.0323</v>
      </c>
      <c r="W43" s="149">
        <v>0.0323</v>
      </c>
      <c r="X43" s="143" t="s">
        <v>302</v>
      </c>
      <c r="Y43" s="150"/>
    </row>
    <row r="44" spans="1:25" ht="21">
      <c r="A44" s="143">
        <f>A43+1</f>
        <v>42</v>
      </c>
      <c r="B44" s="143" t="s">
        <v>316</v>
      </c>
      <c r="C44" s="143" t="s">
        <v>317</v>
      </c>
      <c r="D44" s="143" t="s">
        <v>302</v>
      </c>
      <c r="E44" s="143"/>
      <c r="F44" s="143"/>
      <c r="G44" s="143" t="s">
        <v>303</v>
      </c>
      <c r="H44" s="143" t="s">
        <v>304</v>
      </c>
      <c r="I44" s="143" t="s">
        <v>331</v>
      </c>
      <c r="J44" s="143" t="s">
        <v>103</v>
      </c>
      <c r="K44" s="143" t="s">
        <v>305</v>
      </c>
      <c r="L44" s="144">
        <v>44099</v>
      </c>
      <c r="M44" s="145">
        <f t="shared" si="10"/>
        <v>1</v>
      </c>
      <c r="N44" s="144">
        <v>44099</v>
      </c>
      <c r="O44" s="144">
        <v>44098</v>
      </c>
      <c r="P44" s="144">
        <v>44098</v>
      </c>
      <c r="Q44" s="146">
        <v>13510.747002776574</v>
      </c>
      <c r="R44" s="147">
        <v>10000</v>
      </c>
      <c r="S44" s="143">
        <v>99.99115146796598</v>
      </c>
      <c r="T44" s="143">
        <v>0</v>
      </c>
      <c r="U44" s="148">
        <f t="shared" si="11"/>
        <v>135095514.99999997</v>
      </c>
      <c r="V44" s="149">
        <v>0.0323</v>
      </c>
      <c r="W44" s="149">
        <v>0.0323</v>
      </c>
      <c r="X44" s="143" t="s">
        <v>302</v>
      </c>
      <c r="Y44" s="150"/>
    </row>
    <row r="45" spans="1:25" ht="21">
      <c r="A45" s="143">
        <f>A44+1</f>
        <v>43</v>
      </c>
      <c r="B45" s="143" t="s">
        <v>316</v>
      </c>
      <c r="C45" s="143" t="s">
        <v>317</v>
      </c>
      <c r="D45" s="143" t="s">
        <v>302</v>
      </c>
      <c r="E45" s="143"/>
      <c r="F45" s="143"/>
      <c r="G45" s="143" t="s">
        <v>303</v>
      </c>
      <c r="H45" s="143" t="s">
        <v>304</v>
      </c>
      <c r="I45" s="143" t="s">
        <v>331</v>
      </c>
      <c r="J45" s="143" t="s">
        <v>104</v>
      </c>
      <c r="K45" s="143" t="s">
        <v>305</v>
      </c>
      <c r="L45" s="144">
        <v>44099</v>
      </c>
      <c r="M45" s="145">
        <f t="shared" si="10"/>
        <v>1</v>
      </c>
      <c r="N45" s="144">
        <v>44099</v>
      </c>
      <c r="O45" s="144">
        <v>44098</v>
      </c>
      <c r="P45" s="144">
        <v>44098</v>
      </c>
      <c r="Q45" s="146">
        <v>41391.31472374263</v>
      </c>
      <c r="R45" s="147">
        <v>10000</v>
      </c>
      <c r="S45" s="143">
        <v>99.99115146796599</v>
      </c>
      <c r="T45" s="143">
        <v>0</v>
      </c>
      <c r="U45" s="148">
        <f t="shared" si="11"/>
        <v>413876522</v>
      </c>
      <c r="V45" s="149">
        <v>0.0323</v>
      </c>
      <c r="W45" s="149">
        <v>0.0323</v>
      </c>
      <c r="X45" s="143" t="s">
        <v>302</v>
      </c>
      <c r="Y45" s="150"/>
    </row>
    <row r="46" spans="1:25" ht="21">
      <c r="A46" s="143">
        <f>A45+1</f>
        <v>44</v>
      </c>
      <c r="B46" s="143" t="s">
        <v>316</v>
      </c>
      <c r="C46" s="143" t="s">
        <v>317</v>
      </c>
      <c r="D46" s="143" t="s">
        <v>302</v>
      </c>
      <c r="E46" s="143"/>
      <c r="F46" s="143"/>
      <c r="G46" s="143" t="s">
        <v>303</v>
      </c>
      <c r="H46" s="143" t="s">
        <v>304</v>
      </c>
      <c r="I46" s="143" t="s">
        <v>331</v>
      </c>
      <c r="J46" s="143" t="s">
        <v>105</v>
      </c>
      <c r="K46" s="143" t="s">
        <v>305</v>
      </c>
      <c r="L46" s="144">
        <v>44099</v>
      </c>
      <c r="M46" s="145">
        <f t="shared" si="10"/>
        <v>1</v>
      </c>
      <c r="N46" s="144">
        <v>44099</v>
      </c>
      <c r="O46" s="144">
        <v>44098</v>
      </c>
      <c r="P46" s="144">
        <v>44098</v>
      </c>
      <c r="Q46" s="146">
        <v>20635.017483132207</v>
      </c>
      <c r="R46" s="147">
        <v>10000</v>
      </c>
      <c r="S46" s="143">
        <v>99.99115146796599</v>
      </c>
      <c r="T46" s="143">
        <v>0</v>
      </c>
      <c r="U46" s="148">
        <f t="shared" si="11"/>
        <v>206331915.8699999</v>
      </c>
      <c r="V46" s="149">
        <v>0.0323</v>
      </c>
      <c r="W46" s="149">
        <v>0.0323</v>
      </c>
      <c r="X46" s="143" t="s">
        <v>302</v>
      </c>
      <c r="Y46" s="150"/>
    </row>
    <row r="47" spans="1:25" ht="21">
      <c r="A47" s="143">
        <f>A46+1</f>
        <v>45</v>
      </c>
      <c r="B47" s="143" t="s">
        <v>318</v>
      </c>
      <c r="C47" s="143" t="s">
        <v>319</v>
      </c>
      <c r="D47" s="143" t="s">
        <v>302</v>
      </c>
      <c r="E47" s="143"/>
      <c r="F47" s="143"/>
      <c r="G47" s="143" t="s">
        <v>303</v>
      </c>
      <c r="H47" s="143" t="s">
        <v>304</v>
      </c>
      <c r="I47" s="143" t="s">
        <v>331</v>
      </c>
      <c r="J47" s="143" t="s">
        <v>99</v>
      </c>
      <c r="K47" s="143" t="s">
        <v>305</v>
      </c>
      <c r="L47" s="144">
        <v>44102</v>
      </c>
      <c r="M47" s="145">
        <f>L47-O47</f>
        <v>3</v>
      </c>
      <c r="N47" s="144">
        <v>44102</v>
      </c>
      <c r="O47" s="144">
        <v>44099</v>
      </c>
      <c r="P47" s="144">
        <v>44099</v>
      </c>
      <c r="Q47" s="146">
        <v>64550.15391796614</v>
      </c>
      <c r="R47" s="147">
        <v>10000</v>
      </c>
      <c r="S47" s="143">
        <v>99.97337695276765</v>
      </c>
      <c r="T47" s="143">
        <v>0</v>
      </c>
      <c r="U47" s="148">
        <f>(Q47*R47*S47/100)+T47</f>
        <v>645329687.0000001</v>
      </c>
      <c r="V47" s="149">
        <v>0.0324</v>
      </c>
      <c r="W47" s="149">
        <v>0.0324</v>
      </c>
      <c r="X47" s="143" t="s">
        <v>302</v>
      </c>
      <c r="Y47" s="150"/>
    </row>
    <row r="48" spans="1:25" ht="21">
      <c r="A48" s="143">
        <f>A47+1</f>
        <v>46</v>
      </c>
      <c r="B48" s="143" t="s">
        <v>318</v>
      </c>
      <c r="C48" s="143" t="s">
        <v>319</v>
      </c>
      <c r="D48" s="143" t="s">
        <v>302</v>
      </c>
      <c r="E48" s="143"/>
      <c r="F48" s="143"/>
      <c r="G48" s="143" t="s">
        <v>303</v>
      </c>
      <c r="H48" s="143" t="s">
        <v>304</v>
      </c>
      <c r="I48" s="143" t="s">
        <v>331</v>
      </c>
      <c r="J48" s="143" t="s">
        <v>100</v>
      </c>
      <c r="K48" s="143" t="s">
        <v>305</v>
      </c>
      <c r="L48" s="144">
        <v>44102</v>
      </c>
      <c r="M48" s="145">
        <f aca="true" t="shared" si="12" ref="M48:M53">L48-O48</f>
        <v>3</v>
      </c>
      <c r="N48" s="144">
        <v>44102</v>
      </c>
      <c r="O48" s="144">
        <v>44099</v>
      </c>
      <c r="P48" s="144">
        <v>44099</v>
      </c>
      <c r="Q48" s="146">
        <v>56123.865483216214</v>
      </c>
      <c r="R48" s="147">
        <v>10000</v>
      </c>
      <c r="S48" s="143">
        <v>99.97337695276765</v>
      </c>
      <c r="T48" s="143">
        <v>0</v>
      </c>
      <c r="U48" s="148">
        <f aca="true" t="shared" si="13" ref="U48:U53">(Q48*R48*S48/100)+T48</f>
        <v>561089236</v>
      </c>
      <c r="V48" s="149">
        <v>0.0324</v>
      </c>
      <c r="W48" s="149">
        <v>0.0324</v>
      </c>
      <c r="X48" s="143" t="s">
        <v>302</v>
      </c>
      <c r="Y48" s="150"/>
    </row>
    <row r="49" spans="1:25" ht="21">
      <c r="A49" s="143">
        <f>A48+1</f>
        <v>47</v>
      </c>
      <c r="B49" s="143" t="s">
        <v>318</v>
      </c>
      <c r="C49" s="143" t="s">
        <v>319</v>
      </c>
      <c r="D49" s="143" t="s">
        <v>302</v>
      </c>
      <c r="E49" s="143"/>
      <c r="F49" s="143"/>
      <c r="G49" s="143" t="s">
        <v>303</v>
      </c>
      <c r="H49" s="143" t="s">
        <v>304</v>
      </c>
      <c r="I49" s="143" t="s">
        <v>331</v>
      </c>
      <c r="J49" s="143" t="s">
        <v>101</v>
      </c>
      <c r="K49" s="143" t="s">
        <v>305</v>
      </c>
      <c r="L49" s="144">
        <v>44102</v>
      </c>
      <c r="M49" s="145">
        <f t="shared" si="12"/>
        <v>3</v>
      </c>
      <c r="N49" s="144">
        <v>44102</v>
      </c>
      <c r="O49" s="144">
        <v>44099</v>
      </c>
      <c r="P49" s="144">
        <v>44099</v>
      </c>
      <c r="Q49" s="146">
        <v>20404.65314044318</v>
      </c>
      <c r="R49" s="147">
        <v>10000</v>
      </c>
      <c r="S49" s="143">
        <v>99.97337695276764</v>
      </c>
      <c r="T49" s="143">
        <v>0</v>
      </c>
      <c r="U49" s="148">
        <f t="shared" si="13"/>
        <v>203992208.00000003</v>
      </c>
      <c r="V49" s="149">
        <v>0.0324</v>
      </c>
      <c r="W49" s="149">
        <v>0.0324</v>
      </c>
      <c r="X49" s="143" t="s">
        <v>302</v>
      </c>
      <c r="Y49" s="150"/>
    </row>
    <row r="50" spans="1:25" ht="21">
      <c r="A50" s="143">
        <f>A49+1</f>
        <v>48</v>
      </c>
      <c r="B50" s="143" t="s">
        <v>318</v>
      </c>
      <c r="C50" s="143" t="s">
        <v>319</v>
      </c>
      <c r="D50" s="143" t="s">
        <v>302</v>
      </c>
      <c r="E50" s="143"/>
      <c r="F50" s="143"/>
      <c r="G50" s="143" t="s">
        <v>303</v>
      </c>
      <c r="H50" s="143" t="s">
        <v>304</v>
      </c>
      <c r="I50" s="143" t="s">
        <v>331</v>
      </c>
      <c r="J50" s="143" t="s">
        <v>102</v>
      </c>
      <c r="K50" s="143" t="s">
        <v>305</v>
      </c>
      <c r="L50" s="144">
        <v>44102</v>
      </c>
      <c r="M50" s="145">
        <f t="shared" si="12"/>
        <v>3</v>
      </c>
      <c r="N50" s="144">
        <v>44102</v>
      </c>
      <c r="O50" s="144">
        <v>44099</v>
      </c>
      <c r="P50" s="144">
        <v>44099</v>
      </c>
      <c r="Q50" s="146">
        <v>41384.248147931175</v>
      </c>
      <c r="R50" s="147">
        <v>10000</v>
      </c>
      <c r="S50" s="143">
        <v>99.97337695276765</v>
      </c>
      <c r="T50" s="143">
        <v>0</v>
      </c>
      <c r="U50" s="148">
        <f t="shared" si="13"/>
        <v>413732304</v>
      </c>
      <c r="V50" s="149">
        <v>0.0324</v>
      </c>
      <c r="W50" s="149">
        <v>0.0324</v>
      </c>
      <c r="X50" s="143" t="s">
        <v>302</v>
      </c>
      <c r="Y50" s="150"/>
    </row>
    <row r="51" spans="1:25" ht="21">
      <c r="A51" s="143">
        <f>A50+1</f>
        <v>49</v>
      </c>
      <c r="B51" s="143" t="s">
        <v>318</v>
      </c>
      <c r="C51" s="143" t="s">
        <v>319</v>
      </c>
      <c r="D51" s="143" t="s">
        <v>302</v>
      </c>
      <c r="E51" s="143"/>
      <c r="F51" s="143"/>
      <c r="G51" s="143" t="s">
        <v>303</v>
      </c>
      <c r="H51" s="143" t="s">
        <v>304</v>
      </c>
      <c r="I51" s="143" t="s">
        <v>331</v>
      </c>
      <c r="J51" s="143" t="s">
        <v>103</v>
      </c>
      <c r="K51" s="143" t="s">
        <v>305</v>
      </c>
      <c r="L51" s="144">
        <v>44102</v>
      </c>
      <c r="M51" s="145">
        <f t="shared" si="12"/>
        <v>3</v>
      </c>
      <c r="N51" s="144">
        <v>44102</v>
      </c>
      <c r="O51" s="144">
        <v>44099</v>
      </c>
      <c r="P51" s="144">
        <v>44099</v>
      </c>
      <c r="Q51" s="146">
        <v>13510.746972547946</v>
      </c>
      <c r="R51" s="147">
        <v>10000</v>
      </c>
      <c r="S51" s="143">
        <v>99.97337695276765</v>
      </c>
      <c r="T51" s="143">
        <v>0</v>
      </c>
      <c r="U51" s="148">
        <f t="shared" si="13"/>
        <v>135071500</v>
      </c>
      <c r="V51" s="149">
        <v>0.0324</v>
      </c>
      <c r="W51" s="149">
        <v>0.0324</v>
      </c>
      <c r="X51" s="143" t="s">
        <v>302</v>
      </c>
      <c r="Y51" s="150"/>
    </row>
    <row r="52" spans="1:25" ht="21">
      <c r="A52" s="143">
        <f>A51+1</f>
        <v>50</v>
      </c>
      <c r="B52" s="143" t="s">
        <v>318</v>
      </c>
      <c r="C52" s="143" t="s">
        <v>319</v>
      </c>
      <c r="D52" s="143" t="s">
        <v>302</v>
      </c>
      <c r="E52" s="143"/>
      <c r="F52" s="143"/>
      <c r="G52" s="143" t="s">
        <v>303</v>
      </c>
      <c r="H52" s="143" t="s">
        <v>304</v>
      </c>
      <c r="I52" s="143" t="s">
        <v>331</v>
      </c>
      <c r="J52" s="143" t="s">
        <v>104</v>
      </c>
      <c r="K52" s="143" t="s">
        <v>305</v>
      </c>
      <c r="L52" s="144">
        <v>44102</v>
      </c>
      <c r="M52" s="145">
        <f t="shared" si="12"/>
        <v>3</v>
      </c>
      <c r="N52" s="144">
        <v>44102</v>
      </c>
      <c r="O52" s="144">
        <v>44099</v>
      </c>
      <c r="P52" s="144">
        <v>44099</v>
      </c>
      <c r="Q52" s="146">
        <v>41391.31472927047</v>
      </c>
      <c r="R52" s="147">
        <v>10000</v>
      </c>
      <c r="S52" s="143">
        <v>99.97337695276765</v>
      </c>
      <c r="T52" s="143">
        <v>0</v>
      </c>
      <c r="U52" s="148">
        <f t="shared" si="13"/>
        <v>413802951</v>
      </c>
      <c r="V52" s="149">
        <v>0.0324</v>
      </c>
      <c r="W52" s="149">
        <v>0.0324</v>
      </c>
      <c r="X52" s="143" t="s">
        <v>302</v>
      </c>
      <c r="Y52" s="150"/>
    </row>
    <row r="53" spans="1:25" ht="21">
      <c r="A53" s="143">
        <f>A52+1</f>
        <v>51</v>
      </c>
      <c r="B53" s="143" t="s">
        <v>318</v>
      </c>
      <c r="C53" s="143" t="s">
        <v>319</v>
      </c>
      <c r="D53" s="143" t="s">
        <v>302</v>
      </c>
      <c r="E53" s="143"/>
      <c r="F53" s="143"/>
      <c r="G53" s="143" t="s">
        <v>303</v>
      </c>
      <c r="H53" s="143" t="s">
        <v>304</v>
      </c>
      <c r="I53" s="143" t="s">
        <v>331</v>
      </c>
      <c r="J53" s="143" t="s">
        <v>105</v>
      </c>
      <c r="K53" s="143" t="s">
        <v>305</v>
      </c>
      <c r="L53" s="144">
        <v>44102</v>
      </c>
      <c r="M53" s="145">
        <f t="shared" si="12"/>
        <v>3</v>
      </c>
      <c r="N53" s="144">
        <v>44102</v>
      </c>
      <c r="O53" s="144">
        <v>44099</v>
      </c>
      <c r="P53" s="144">
        <v>44099</v>
      </c>
      <c r="Q53" s="146">
        <v>20635.017609484566</v>
      </c>
      <c r="R53" s="147">
        <v>10000</v>
      </c>
      <c r="S53" s="143">
        <v>99.97337695276764</v>
      </c>
      <c r="T53" s="143">
        <v>0</v>
      </c>
      <c r="U53" s="148">
        <f t="shared" si="13"/>
        <v>206295239.38999984</v>
      </c>
      <c r="V53" s="149">
        <v>0.0324</v>
      </c>
      <c r="W53" s="149">
        <v>0.0324</v>
      </c>
      <c r="X53" s="143" t="s">
        <v>302</v>
      </c>
      <c r="Y53" s="150"/>
    </row>
    <row r="54" spans="1:25" ht="21">
      <c r="A54" s="143">
        <f>A53+1</f>
        <v>52</v>
      </c>
      <c r="B54" s="143" t="s">
        <v>320</v>
      </c>
      <c r="C54" s="143" t="s">
        <v>321</v>
      </c>
      <c r="D54" s="143" t="s">
        <v>302</v>
      </c>
      <c r="E54" s="143"/>
      <c r="F54" s="143"/>
      <c r="G54" s="143" t="s">
        <v>303</v>
      </c>
      <c r="H54" s="143" t="s">
        <v>304</v>
      </c>
      <c r="I54" s="143" t="s">
        <v>331</v>
      </c>
      <c r="J54" s="143" t="s">
        <v>99</v>
      </c>
      <c r="K54" s="143" t="s">
        <v>305</v>
      </c>
      <c r="L54" s="144">
        <v>44103</v>
      </c>
      <c r="M54" s="145">
        <f>L54-O54</f>
        <v>1</v>
      </c>
      <c r="N54" s="144">
        <v>44103</v>
      </c>
      <c r="O54" s="144">
        <v>44102</v>
      </c>
      <c r="P54" s="144">
        <v>44102</v>
      </c>
      <c r="Q54" s="146">
        <v>6550.165811768048</v>
      </c>
      <c r="R54" s="147">
        <v>10000</v>
      </c>
      <c r="S54" s="143">
        <v>99.99112407556152</v>
      </c>
      <c r="T54" s="143">
        <v>0</v>
      </c>
      <c r="U54" s="148">
        <f>(Q54*R54*S54/100)+T54</f>
        <v>65495844.24</v>
      </c>
      <c r="V54" s="149">
        <v>0.0324</v>
      </c>
      <c r="W54" s="149">
        <v>0.0324</v>
      </c>
      <c r="X54" s="143" t="s">
        <v>302</v>
      </c>
      <c r="Y54" s="150"/>
    </row>
    <row r="55" spans="1:25" ht="21">
      <c r="A55" s="143">
        <f>A54+1</f>
        <v>53</v>
      </c>
      <c r="B55" s="143" t="s">
        <v>320</v>
      </c>
      <c r="C55" s="143" t="s">
        <v>321</v>
      </c>
      <c r="D55" s="143" t="s">
        <v>302</v>
      </c>
      <c r="E55" s="143"/>
      <c r="F55" s="143"/>
      <c r="G55" s="143" t="s">
        <v>303</v>
      </c>
      <c r="H55" s="143" t="s">
        <v>304</v>
      </c>
      <c r="I55" s="143" t="s">
        <v>331</v>
      </c>
      <c r="J55" s="143" t="s">
        <v>100</v>
      </c>
      <c r="K55" s="143" t="s">
        <v>305</v>
      </c>
      <c r="L55" s="144">
        <v>44103</v>
      </c>
      <c r="M55" s="145">
        <f aca="true" t="shared" si="14" ref="M55:M60">L55-O55</f>
        <v>1</v>
      </c>
      <c r="N55" s="144">
        <v>44103</v>
      </c>
      <c r="O55" s="144">
        <v>44102</v>
      </c>
      <c r="P55" s="144">
        <v>44102</v>
      </c>
      <c r="Q55" s="146">
        <v>56123.86201158412</v>
      </c>
      <c r="R55" s="147">
        <v>10000</v>
      </c>
      <c r="S55" s="143">
        <v>99.99112407556149</v>
      </c>
      <c r="T55" s="143">
        <v>0</v>
      </c>
      <c r="U55" s="148">
        <f aca="true" t="shared" si="15" ref="U55:U60">(Q55*R55*S55/100)+T55</f>
        <v>561188804.9999999</v>
      </c>
      <c r="V55" s="149">
        <v>0.0324</v>
      </c>
      <c r="W55" s="149">
        <v>0.0324</v>
      </c>
      <c r="X55" s="143" t="s">
        <v>302</v>
      </c>
      <c r="Y55" s="150"/>
    </row>
    <row r="56" spans="1:25" ht="21">
      <c r="A56" s="143">
        <f>A55+1</f>
        <v>54</v>
      </c>
      <c r="B56" s="143" t="s">
        <v>320</v>
      </c>
      <c r="C56" s="143" t="s">
        <v>321</v>
      </c>
      <c r="D56" s="143" t="s">
        <v>302</v>
      </c>
      <c r="E56" s="143"/>
      <c r="F56" s="143"/>
      <c r="G56" s="143" t="s">
        <v>303</v>
      </c>
      <c r="H56" s="143" t="s">
        <v>304</v>
      </c>
      <c r="I56" s="143" t="s">
        <v>331</v>
      </c>
      <c r="J56" s="143" t="s">
        <v>101</v>
      </c>
      <c r="K56" s="143" t="s">
        <v>305</v>
      </c>
      <c r="L56" s="144">
        <v>44103</v>
      </c>
      <c r="M56" s="145">
        <f t="shared" si="14"/>
        <v>1</v>
      </c>
      <c r="N56" s="144">
        <v>44103</v>
      </c>
      <c r="O56" s="144">
        <v>44102</v>
      </c>
      <c r="P56" s="144">
        <v>44102</v>
      </c>
      <c r="Q56" s="146">
        <v>20404.651901484714</v>
      </c>
      <c r="R56" s="147">
        <v>10000</v>
      </c>
      <c r="S56" s="143">
        <v>99.99112407556149</v>
      </c>
      <c r="T56" s="143">
        <v>0</v>
      </c>
      <c r="U56" s="148">
        <f t="shared" si="15"/>
        <v>204028408</v>
      </c>
      <c r="V56" s="149">
        <v>0.0324</v>
      </c>
      <c r="W56" s="149">
        <v>0.0324</v>
      </c>
      <c r="X56" s="143" t="s">
        <v>302</v>
      </c>
      <c r="Y56" s="150"/>
    </row>
    <row r="57" spans="1:25" ht="21">
      <c r="A57" s="143">
        <f>A56+1</f>
        <v>55</v>
      </c>
      <c r="B57" s="143" t="s">
        <v>320</v>
      </c>
      <c r="C57" s="143" t="s">
        <v>321</v>
      </c>
      <c r="D57" s="143" t="s">
        <v>302</v>
      </c>
      <c r="E57" s="143"/>
      <c r="F57" s="143"/>
      <c r="G57" s="143" t="s">
        <v>303</v>
      </c>
      <c r="H57" s="143" t="s">
        <v>304</v>
      </c>
      <c r="I57" s="143" t="s">
        <v>331</v>
      </c>
      <c r="J57" s="143" t="s">
        <v>102</v>
      </c>
      <c r="K57" s="143" t="s">
        <v>305</v>
      </c>
      <c r="L57" s="144">
        <v>44103</v>
      </c>
      <c r="M57" s="145">
        <f t="shared" si="14"/>
        <v>1</v>
      </c>
      <c r="N57" s="144">
        <v>44103</v>
      </c>
      <c r="O57" s="144">
        <v>44102</v>
      </c>
      <c r="P57" s="144">
        <v>44102</v>
      </c>
      <c r="Q57" s="146">
        <v>41384.24563437194</v>
      </c>
      <c r="R57" s="147">
        <v>10000</v>
      </c>
      <c r="S57" s="143">
        <v>99.99112407556153</v>
      </c>
      <c r="T57" s="143">
        <v>0</v>
      </c>
      <c r="U57" s="148">
        <f t="shared" si="15"/>
        <v>413805724</v>
      </c>
      <c r="V57" s="149">
        <v>0.0324</v>
      </c>
      <c r="W57" s="149">
        <v>0.0324</v>
      </c>
      <c r="X57" s="143" t="s">
        <v>302</v>
      </c>
      <c r="Y57" s="150"/>
    </row>
    <row r="58" spans="1:25" ht="21">
      <c r="A58" s="143">
        <f>A57+1</f>
        <v>56</v>
      </c>
      <c r="B58" s="143" t="s">
        <v>320</v>
      </c>
      <c r="C58" s="143" t="s">
        <v>321</v>
      </c>
      <c r="D58" s="143" t="s">
        <v>302</v>
      </c>
      <c r="E58" s="143"/>
      <c r="F58" s="143"/>
      <c r="G58" s="143" t="s">
        <v>303</v>
      </c>
      <c r="H58" s="143" t="s">
        <v>304</v>
      </c>
      <c r="I58" s="143" t="s">
        <v>331</v>
      </c>
      <c r="J58" s="143" t="s">
        <v>103</v>
      </c>
      <c r="K58" s="143" t="s">
        <v>305</v>
      </c>
      <c r="L58" s="144">
        <v>44103</v>
      </c>
      <c r="M58" s="145">
        <f t="shared" si="14"/>
        <v>1</v>
      </c>
      <c r="N58" s="144">
        <v>44103</v>
      </c>
      <c r="O58" s="144">
        <v>44102</v>
      </c>
      <c r="P58" s="144">
        <v>44102</v>
      </c>
      <c r="Q58" s="146">
        <v>13510.746103615233</v>
      </c>
      <c r="R58" s="147">
        <v>10000</v>
      </c>
      <c r="S58" s="143">
        <v>99.99112407556152</v>
      </c>
      <c r="T58" s="143">
        <v>0</v>
      </c>
      <c r="U58" s="148">
        <f t="shared" si="15"/>
        <v>135095469</v>
      </c>
      <c r="V58" s="149">
        <v>0.0324</v>
      </c>
      <c r="W58" s="149">
        <v>0.0324</v>
      </c>
      <c r="X58" s="143" t="s">
        <v>302</v>
      </c>
      <c r="Y58" s="150"/>
    </row>
    <row r="59" spans="1:25" ht="21">
      <c r="A59" s="143">
        <f>A58+1</f>
        <v>57</v>
      </c>
      <c r="B59" s="143" t="s">
        <v>320</v>
      </c>
      <c r="C59" s="143" t="s">
        <v>321</v>
      </c>
      <c r="D59" s="143" t="s">
        <v>302</v>
      </c>
      <c r="E59" s="143"/>
      <c r="F59" s="143"/>
      <c r="G59" s="143" t="s">
        <v>303</v>
      </c>
      <c r="H59" s="143" t="s">
        <v>304</v>
      </c>
      <c r="I59" s="143" t="s">
        <v>331</v>
      </c>
      <c r="J59" s="143" t="s">
        <v>104</v>
      </c>
      <c r="K59" s="143" t="s">
        <v>305</v>
      </c>
      <c r="L59" s="144">
        <v>44103</v>
      </c>
      <c r="M59" s="145">
        <f t="shared" si="14"/>
        <v>1</v>
      </c>
      <c r="N59" s="144">
        <v>44103</v>
      </c>
      <c r="O59" s="144">
        <v>44102</v>
      </c>
      <c r="P59" s="144">
        <v>44102</v>
      </c>
      <c r="Q59" s="146">
        <v>41391.31216159156</v>
      </c>
      <c r="R59" s="147">
        <v>10000</v>
      </c>
      <c r="S59" s="143">
        <v>99.99112407556152</v>
      </c>
      <c r="T59" s="143">
        <v>0</v>
      </c>
      <c r="U59" s="148">
        <f t="shared" si="15"/>
        <v>413876383</v>
      </c>
      <c r="V59" s="149">
        <v>0.0324</v>
      </c>
      <c r="W59" s="149">
        <v>0.0324</v>
      </c>
      <c r="X59" s="143" t="s">
        <v>302</v>
      </c>
      <c r="Y59" s="150"/>
    </row>
    <row r="60" spans="1:25" ht="21">
      <c r="A60" s="143">
        <f>A59+1</f>
        <v>58</v>
      </c>
      <c r="B60" s="143" t="s">
        <v>320</v>
      </c>
      <c r="C60" s="143" t="s">
        <v>321</v>
      </c>
      <c r="D60" s="143" t="s">
        <v>302</v>
      </c>
      <c r="E60" s="143"/>
      <c r="F60" s="143"/>
      <c r="G60" s="143" t="s">
        <v>303</v>
      </c>
      <c r="H60" s="143" t="s">
        <v>304</v>
      </c>
      <c r="I60" s="143" t="s">
        <v>331</v>
      </c>
      <c r="J60" s="143" t="s">
        <v>105</v>
      </c>
      <c r="K60" s="143" t="s">
        <v>305</v>
      </c>
      <c r="L60" s="144">
        <v>44103</v>
      </c>
      <c r="M60" s="145">
        <f t="shared" si="14"/>
        <v>1</v>
      </c>
      <c r="N60" s="144">
        <v>44103</v>
      </c>
      <c r="O60" s="144">
        <v>44102</v>
      </c>
      <c r="P60" s="144">
        <v>44102</v>
      </c>
      <c r="Q60" s="146">
        <v>20635.01637646144</v>
      </c>
      <c r="R60" s="147">
        <v>10000</v>
      </c>
      <c r="S60" s="143">
        <v>99.99112407556152</v>
      </c>
      <c r="T60" s="143">
        <v>0</v>
      </c>
      <c r="U60" s="148">
        <f t="shared" si="15"/>
        <v>206331848.27999997</v>
      </c>
      <c r="V60" s="149">
        <v>0.0324</v>
      </c>
      <c r="W60" s="149">
        <v>0.0324</v>
      </c>
      <c r="X60" s="143" t="s">
        <v>302</v>
      </c>
      <c r="Y60" s="150"/>
    </row>
    <row r="61" spans="1:25" ht="21">
      <c r="A61" s="143">
        <v>51</v>
      </c>
      <c r="B61" s="143" t="s">
        <v>320</v>
      </c>
      <c r="C61" s="143" t="s">
        <v>321</v>
      </c>
      <c r="D61" s="143" t="s">
        <v>302</v>
      </c>
      <c r="E61" s="143"/>
      <c r="F61" s="143"/>
      <c r="G61" s="143" t="s">
        <v>303</v>
      </c>
      <c r="H61" s="143" t="s">
        <v>304</v>
      </c>
      <c r="I61" s="143" t="s">
        <v>331</v>
      </c>
      <c r="J61" s="143" t="s">
        <v>99</v>
      </c>
      <c r="K61" s="143" t="s">
        <v>305</v>
      </c>
      <c r="L61" s="144">
        <v>44103</v>
      </c>
      <c r="M61" s="145">
        <f>L61-O61</f>
        <v>1</v>
      </c>
      <c r="N61" s="144">
        <v>44103</v>
      </c>
      <c r="O61" s="144">
        <v>44102</v>
      </c>
      <c r="P61" s="144">
        <v>44102</v>
      </c>
      <c r="Q61" s="146">
        <v>57999.999999760184</v>
      </c>
      <c r="R61" s="147">
        <v>10000</v>
      </c>
      <c r="S61" s="143">
        <v>99.99109668317206</v>
      </c>
      <c r="T61" s="143">
        <v>0</v>
      </c>
      <c r="U61" s="148">
        <f>(Q61*R61*S61/100)+T61</f>
        <v>579948360.76</v>
      </c>
      <c r="V61" s="149">
        <v>0.0325</v>
      </c>
      <c r="W61" s="149">
        <v>0.0325</v>
      </c>
      <c r="X61" s="143" t="s">
        <v>302</v>
      </c>
      <c r="Y61" s="150"/>
    </row>
    <row r="62" spans="1:25" ht="21">
      <c r="A62" s="143">
        <f>A61+1</f>
        <v>52</v>
      </c>
      <c r="B62" s="143" t="s">
        <v>322</v>
      </c>
      <c r="C62" s="143" t="s">
        <v>323</v>
      </c>
      <c r="D62" s="143" t="s">
        <v>302</v>
      </c>
      <c r="E62" s="143"/>
      <c r="F62" s="143"/>
      <c r="G62" s="143" t="s">
        <v>303</v>
      </c>
      <c r="H62" s="143" t="s">
        <v>304</v>
      </c>
      <c r="I62" s="143" t="s">
        <v>331</v>
      </c>
      <c r="J62" s="143" t="s">
        <v>99</v>
      </c>
      <c r="K62" s="143" t="s">
        <v>305</v>
      </c>
      <c r="L62" s="144">
        <v>44104</v>
      </c>
      <c r="M62" s="145">
        <f>L62-O62</f>
        <v>1</v>
      </c>
      <c r="N62" s="144">
        <v>44104</v>
      </c>
      <c r="O62" s="144">
        <v>44103</v>
      </c>
      <c r="P62" s="144">
        <v>44103</v>
      </c>
      <c r="Q62" s="146">
        <v>58414.95384941612</v>
      </c>
      <c r="R62" s="147">
        <v>10000</v>
      </c>
      <c r="S62" s="143">
        <v>99.99109668317206</v>
      </c>
      <c r="T62" s="143">
        <v>0</v>
      </c>
      <c r="U62" s="148">
        <f>(Q62*R62*S62/100)+T62</f>
        <v>584097529.8100001</v>
      </c>
      <c r="V62" s="149">
        <v>0.0325</v>
      </c>
      <c r="W62" s="149">
        <v>0.0325</v>
      </c>
      <c r="X62" s="143" t="s">
        <v>302</v>
      </c>
      <c r="Y62" s="150"/>
    </row>
    <row r="63" spans="1:25" ht="21">
      <c r="A63" s="143">
        <f>A62+1</f>
        <v>53</v>
      </c>
      <c r="B63" s="143" t="s">
        <v>322</v>
      </c>
      <c r="C63" s="143" t="s">
        <v>323</v>
      </c>
      <c r="D63" s="143" t="s">
        <v>302</v>
      </c>
      <c r="E63" s="143"/>
      <c r="F63" s="143"/>
      <c r="G63" s="143" t="s">
        <v>303</v>
      </c>
      <c r="H63" s="143" t="s">
        <v>304</v>
      </c>
      <c r="I63" s="143" t="s">
        <v>331</v>
      </c>
      <c r="J63" s="143" t="s">
        <v>100</v>
      </c>
      <c r="K63" s="143" t="s">
        <v>305</v>
      </c>
      <c r="L63" s="144">
        <v>44104</v>
      </c>
      <c r="M63" s="145">
        <f aca="true" t="shared" si="16" ref="M63:M77">L63-O63</f>
        <v>1</v>
      </c>
      <c r="N63" s="144">
        <v>44104</v>
      </c>
      <c r="O63" s="144">
        <v>44103</v>
      </c>
      <c r="P63" s="144">
        <v>44103</v>
      </c>
      <c r="Q63" s="146">
        <v>16127.63739465411</v>
      </c>
      <c r="R63" s="147">
        <v>10000</v>
      </c>
      <c r="S63" s="143">
        <v>99.99109668317203</v>
      </c>
      <c r="T63" s="143">
        <v>0</v>
      </c>
      <c r="U63" s="148">
        <f aca="true" t="shared" si="17" ref="U63:U68">(Q63*R63*S63/100)+T63</f>
        <v>161262014.99999997</v>
      </c>
      <c r="V63" s="149">
        <v>0.0325</v>
      </c>
      <c r="W63" s="149">
        <v>0.0325</v>
      </c>
      <c r="X63" s="143" t="s">
        <v>302</v>
      </c>
      <c r="Y63" s="150"/>
    </row>
    <row r="64" spans="1:25" ht="21">
      <c r="A64" s="143">
        <f aca="true" t="shared" si="18" ref="A64:A69">A63+1</f>
        <v>54</v>
      </c>
      <c r="B64" s="143" t="s">
        <v>322</v>
      </c>
      <c r="C64" s="143" t="s">
        <v>323</v>
      </c>
      <c r="D64" s="143" t="s">
        <v>302</v>
      </c>
      <c r="E64" s="143"/>
      <c r="F64" s="143"/>
      <c r="G64" s="143" t="s">
        <v>303</v>
      </c>
      <c r="H64" s="143" t="s">
        <v>304</v>
      </c>
      <c r="I64" s="143" t="s">
        <v>331</v>
      </c>
      <c r="J64" s="143" t="s">
        <v>101</v>
      </c>
      <c r="K64" s="143" t="s">
        <v>305</v>
      </c>
      <c r="L64" s="144">
        <v>44104</v>
      </c>
      <c r="M64" s="145">
        <f t="shared" si="16"/>
        <v>1</v>
      </c>
      <c r="N64" s="144">
        <v>44104</v>
      </c>
      <c r="O64" s="144">
        <v>44103</v>
      </c>
      <c r="P64" s="144">
        <v>44103</v>
      </c>
      <c r="Q64" s="146">
        <v>19354.876225952055</v>
      </c>
      <c r="R64" s="147">
        <v>10000</v>
      </c>
      <c r="S64" s="143">
        <v>99.99109668317203</v>
      </c>
      <c r="T64" s="143">
        <v>0</v>
      </c>
      <c r="U64" s="148">
        <f t="shared" si="17"/>
        <v>193531530</v>
      </c>
      <c r="V64" s="149">
        <v>0.0325</v>
      </c>
      <c r="W64" s="149">
        <v>0.0325</v>
      </c>
      <c r="X64" s="143" t="s">
        <v>302</v>
      </c>
      <c r="Y64" s="150"/>
    </row>
    <row r="65" spans="1:25" ht="21">
      <c r="A65" s="143">
        <f t="shared" si="18"/>
        <v>55</v>
      </c>
      <c r="B65" s="143" t="s">
        <v>322</v>
      </c>
      <c r="C65" s="143" t="s">
        <v>323</v>
      </c>
      <c r="D65" s="143" t="s">
        <v>302</v>
      </c>
      <c r="E65" s="143"/>
      <c r="F65" s="143"/>
      <c r="G65" s="143" t="s">
        <v>303</v>
      </c>
      <c r="H65" s="143" t="s">
        <v>304</v>
      </c>
      <c r="I65" s="143" t="s">
        <v>331</v>
      </c>
      <c r="J65" s="143" t="s">
        <v>102</v>
      </c>
      <c r="K65" s="143" t="s">
        <v>305</v>
      </c>
      <c r="L65" s="144">
        <v>44104</v>
      </c>
      <c r="M65" s="145">
        <f t="shared" si="16"/>
        <v>1</v>
      </c>
      <c r="N65" s="144">
        <v>44104</v>
      </c>
      <c r="O65" s="144">
        <v>44103</v>
      </c>
      <c r="P65" s="144">
        <v>44103</v>
      </c>
      <c r="Q65" s="146">
        <v>30723.67432606644</v>
      </c>
      <c r="R65" s="147">
        <v>10000</v>
      </c>
      <c r="S65" s="143">
        <v>99.99109668317203</v>
      </c>
      <c r="T65" s="143">
        <v>0</v>
      </c>
      <c r="U65" s="148">
        <f t="shared" si="17"/>
        <v>307209388.99999994</v>
      </c>
      <c r="V65" s="149">
        <v>0.0325</v>
      </c>
      <c r="W65" s="149">
        <v>0.0325</v>
      </c>
      <c r="X65" s="143" t="s">
        <v>302</v>
      </c>
      <c r="Y65" s="150"/>
    </row>
    <row r="66" spans="1:25" ht="21">
      <c r="A66" s="143">
        <f t="shared" si="18"/>
        <v>56</v>
      </c>
      <c r="B66" s="143" t="s">
        <v>322</v>
      </c>
      <c r="C66" s="143" t="s">
        <v>323</v>
      </c>
      <c r="D66" s="143" t="s">
        <v>302</v>
      </c>
      <c r="E66" s="143"/>
      <c r="F66" s="143"/>
      <c r="G66" s="143" t="s">
        <v>303</v>
      </c>
      <c r="H66" s="143" t="s">
        <v>304</v>
      </c>
      <c r="I66" s="143" t="s">
        <v>331</v>
      </c>
      <c r="J66" s="143" t="s">
        <v>103</v>
      </c>
      <c r="K66" s="143" t="s">
        <v>305</v>
      </c>
      <c r="L66" s="144">
        <v>44104</v>
      </c>
      <c r="M66" s="145">
        <f t="shared" si="16"/>
        <v>1</v>
      </c>
      <c r="N66" s="144">
        <v>44104</v>
      </c>
      <c r="O66" s="144">
        <v>44103</v>
      </c>
      <c r="P66" s="144">
        <v>44103</v>
      </c>
      <c r="Q66" s="146">
        <v>13482.447184989043</v>
      </c>
      <c r="R66" s="147">
        <v>10000</v>
      </c>
      <c r="S66" s="143">
        <v>99.99109668317203</v>
      </c>
      <c r="T66" s="143">
        <v>0</v>
      </c>
      <c r="U66" s="148">
        <f t="shared" si="17"/>
        <v>134812468.00000003</v>
      </c>
      <c r="V66" s="149">
        <v>0.0325</v>
      </c>
      <c r="W66" s="149">
        <v>0.0325</v>
      </c>
      <c r="X66" s="143" t="s">
        <v>302</v>
      </c>
      <c r="Y66" s="150"/>
    </row>
    <row r="67" spans="1:25" ht="21">
      <c r="A67" s="143">
        <f t="shared" si="18"/>
        <v>57</v>
      </c>
      <c r="B67" s="143" t="s">
        <v>322</v>
      </c>
      <c r="C67" s="143" t="s">
        <v>323</v>
      </c>
      <c r="D67" s="143" t="s">
        <v>302</v>
      </c>
      <c r="E67" s="143"/>
      <c r="F67" s="143"/>
      <c r="G67" s="143" t="s">
        <v>303</v>
      </c>
      <c r="H67" s="143" t="s">
        <v>304</v>
      </c>
      <c r="I67" s="143" t="s">
        <v>331</v>
      </c>
      <c r="J67" s="143" t="s">
        <v>104</v>
      </c>
      <c r="K67" s="143" t="s">
        <v>305</v>
      </c>
      <c r="L67" s="144">
        <v>44104</v>
      </c>
      <c r="M67" s="145">
        <f t="shared" si="16"/>
        <v>1</v>
      </c>
      <c r="N67" s="144">
        <v>44104</v>
      </c>
      <c r="O67" s="144">
        <v>44103</v>
      </c>
      <c r="P67" s="144">
        <v>44103</v>
      </c>
      <c r="Q67" s="146">
        <v>41304.61588081643</v>
      </c>
      <c r="R67" s="147">
        <v>10000</v>
      </c>
      <c r="S67" s="143">
        <v>99.99109668317206</v>
      </c>
      <c r="T67" s="143">
        <v>0</v>
      </c>
      <c r="U67" s="148">
        <f t="shared" si="17"/>
        <v>413009384</v>
      </c>
      <c r="V67" s="149">
        <v>0.0325</v>
      </c>
      <c r="W67" s="149">
        <v>0.0325</v>
      </c>
      <c r="X67" s="143" t="s">
        <v>302</v>
      </c>
      <c r="Y67" s="150"/>
    </row>
    <row r="68" spans="1:25" ht="21">
      <c r="A68" s="143">
        <f t="shared" si="18"/>
        <v>58</v>
      </c>
      <c r="B68" s="143" t="s">
        <v>322</v>
      </c>
      <c r="C68" s="143" t="s">
        <v>323</v>
      </c>
      <c r="D68" s="143" t="s">
        <v>302</v>
      </c>
      <c r="E68" s="143"/>
      <c r="F68" s="143"/>
      <c r="G68" s="143" t="s">
        <v>303</v>
      </c>
      <c r="H68" s="143" t="s">
        <v>304</v>
      </c>
      <c r="I68" s="143" t="s">
        <v>331</v>
      </c>
      <c r="J68" s="143" t="s">
        <v>105</v>
      </c>
      <c r="K68" s="143" t="s">
        <v>305</v>
      </c>
      <c r="L68" s="144">
        <v>44104</v>
      </c>
      <c r="M68" s="145">
        <f t="shared" si="16"/>
        <v>1</v>
      </c>
      <c r="N68" s="144">
        <v>44104</v>
      </c>
      <c r="O68" s="144">
        <v>44103</v>
      </c>
      <c r="P68" s="144">
        <v>44103</v>
      </c>
      <c r="Q68" s="146">
        <v>20591.795137761692</v>
      </c>
      <c r="R68" s="147">
        <v>10000</v>
      </c>
      <c r="S68" s="143">
        <v>99.99109668317206</v>
      </c>
      <c r="T68" s="143">
        <v>0</v>
      </c>
      <c r="U68" s="148">
        <f t="shared" si="17"/>
        <v>205899617.85000014</v>
      </c>
      <c r="V68" s="149">
        <v>0.0325</v>
      </c>
      <c r="W68" s="149">
        <v>0.0325</v>
      </c>
      <c r="X68" s="143" t="s">
        <v>302</v>
      </c>
      <c r="Y68" s="150"/>
    </row>
    <row r="69" spans="1:25" ht="21">
      <c r="A69" s="143">
        <f t="shared" si="18"/>
        <v>59</v>
      </c>
      <c r="B69" s="143" t="s">
        <v>322</v>
      </c>
      <c r="C69" s="143" t="s">
        <v>323</v>
      </c>
      <c r="D69" s="143" t="s">
        <v>302</v>
      </c>
      <c r="E69" s="143"/>
      <c r="F69" s="143"/>
      <c r="G69" s="143" t="s">
        <v>303</v>
      </c>
      <c r="H69" s="143" t="s">
        <v>304</v>
      </c>
      <c r="I69" s="143" t="s">
        <v>331</v>
      </c>
      <c r="J69" s="143" t="s">
        <v>99</v>
      </c>
      <c r="K69" s="143" t="s">
        <v>305</v>
      </c>
      <c r="L69" s="144">
        <v>44104</v>
      </c>
      <c r="M69" s="145">
        <f t="shared" si="16"/>
        <v>1</v>
      </c>
      <c r="N69" s="144">
        <v>44104</v>
      </c>
      <c r="O69" s="144">
        <v>44103</v>
      </c>
      <c r="P69" s="144">
        <v>44103</v>
      </c>
      <c r="Q69" s="146">
        <v>6000.000000283858</v>
      </c>
      <c r="R69" s="147">
        <v>10000</v>
      </c>
      <c r="S69" s="143">
        <v>99.99123364526945</v>
      </c>
      <c r="T69" s="143">
        <v>0</v>
      </c>
      <c r="U69" s="148">
        <f>(Q69*R69*S69/100)+T69</f>
        <v>59994740.19</v>
      </c>
      <c r="V69" s="149">
        <v>0.032</v>
      </c>
      <c r="W69" s="149">
        <v>0.032</v>
      </c>
      <c r="X69" s="143" t="s">
        <v>302</v>
      </c>
      <c r="Y69" s="150"/>
    </row>
    <row r="70" spans="1:25" ht="21">
      <c r="A70" s="143">
        <f>A69+1</f>
        <v>60</v>
      </c>
      <c r="B70" s="143" t="s">
        <v>324</v>
      </c>
      <c r="C70" s="143" t="s">
        <v>55</v>
      </c>
      <c r="D70" s="143" t="s">
        <v>325</v>
      </c>
      <c r="E70" s="143"/>
      <c r="F70" s="143"/>
      <c r="G70" s="143" t="s">
        <v>326</v>
      </c>
      <c r="H70" s="143" t="s">
        <v>304</v>
      </c>
      <c r="I70" s="143" t="s">
        <v>331</v>
      </c>
      <c r="J70" s="143" t="s">
        <v>99</v>
      </c>
      <c r="K70" s="143" t="s">
        <v>305</v>
      </c>
      <c r="L70" s="144">
        <v>44466</v>
      </c>
      <c r="M70" s="145">
        <f t="shared" si="16"/>
        <v>363</v>
      </c>
      <c r="N70" s="144">
        <v>44466</v>
      </c>
      <c r="O70" s="144">
        <v>44103</v>
      </c>
      <c r="P70" s="144">
        <v>44103</v>
      </c>
      <c r="Q70" s="143">
        <v>266000</v>
      </c>
      <c r="R70" s="147">
        <v>1000</v>
      </c>
      <c r="S70" s="147">
        <v>100</v>
      </c>
      <c r="T70" s="148">
        <v>2973078.3561643837</v>
      </c>
      <c r="U70" s="148">
        <f>(Q70*R70*S70/100)+T70</f>
        <v>268973078.3561644</v>
      </c>
      <c r="V70" s="149">
        <v>0.1457</v>
      </c>
      <c r="W70" s="149">
        <v>0.1457</v>
      </c>
      <c r="X70" s="143" t="s">
        <v>327</v>
      </c>
      <c r="Y70" s="150"/>
    </row>
    <row r="71" spans="1:25" ht="21">
      <c r="A71" s="143">
        <f>A70+1</f>
        <v>61</v>
      </c>
      <c r="B71" s="143" t="s">
        <v>328</v>
      </c>
      <c r="C71" s="143" t="s">
        <v>56</v>
      </c>
      <c r="D71" s="143" t="s">
        <v>325</v>
      </c>
      <c r="E71" s="143"/>
      <c r="F71" s="143"/>
      <c r="G71" s="143" t="s">
        <v>326</v>
      </c>
      <c r="H71" s="143" t="s">
        <v>304</v>
      </c>
      <c r="I71" s="143" t="s">
        <v>331</v>
      </c>
      <c r="J71" s="143" t="s">
        <v>99</v>
      </c>
      <c r="K71" s="143" t="s">
        <v>305</v>
      </c>
      <c r="L71" s="144">
        <v>44471</v>
      </c>
      <c r="M71" s="145">
        <f t="shared" si="16"/>
        <v>368</v>
      </c>
      <c r="N71" s="144">
        <v>44471</v>
      </c>
      <c r="O71" s="144">
        <v>44103</v>
      </c>
      <c r="P71" s="144">
        <v>44103</v>
      </c>
      <c r="Q71" s="143">
        <v>130000</v>
      </c>
      <c r="R71" s="147">
        <v>1000</v>
      </c>
      <c r="S71" s="147">
        <v>100</v>
      </c>
      <c r="T71" s="148">
        <v>1453008.2191780822</v>
      </c>
      <c r="U71" s="148">
        <f>(Q71*R71*S71/100)+T71</f>
        <v>131453008.21917808</v>
      </c>
      <c r="V71" s="149">
        <v>0.1457</v>
      </c>
      <c r="W71" s="149">
        <v>0.1457</v>
      </c>
      <c r="X71" s="143" t="s">
        <v>327</v>
      </c>
      <c r="Y71" s="150"/>
    </row>
    <row r="72" spans="1:25" ht="21">
      <c r="A72" s="143">
        <f>A71+1</f>
        <v>62</v>
      </c>
      <c r="B72" s="143" t="s">
        <v>328</v>
      </c>
      <c r="C72" s="143" t="s">
        <v>56</v>
      </c>
      <c r="D72" s="143" t="s">
        <v>325</v>
      </c>
      <c r="E72" s="143"/>
      <c r="F72" s="143"/>
      <c r="G72" s="143" t="s">
        <v>326</v>
      </c>
      <c r="H72" s="143" t="s">
        <v>304</v>
      </c>
      <c r="I72" s="143" t="s">
        <v>331</v>
      </c>
      <c r="J72" s="143" t="s">
        <v>99</v>
      </c>
      <c r="K72" s="143" t="s">
        <v>305</v>
      </c>
      <c r="L72" s="144">
        <v>44471</v>
      </c>
      <c r="M72" s="145">
        <f t="shared" si="16"/>
        <v>368</v>
      </c>
      <c r="N72" s="144">
        <v>44471</v>
      </c>
      <c r="O72" s="144">
        <v>44103</v>
      </c>
      <c r="P72" s="144">
        <v>44103</v>
      </c>
      <c r="Q72" s="143">
        <v>10000</v>
      </c>
      <c r="R72" s="147">
        <v>1000</v>
      </c>
      <c r="S72" s="147">
        <v>100</v>
      </c>
      <c r="T72" s="148">
        <v>111769.86301369863</v>
      </c>
      <c r="U72" s="148">
        <f aca="true" t="shared" si="19" ref="U72:U77">(Q72*R72*S72/100)+T72</f>
        <v>10111769.863013698</v>
      </c>
      <c r="V72" s="149">
        <v>0.1457</v>
      </c>
      <c r="W72" s="149">
        <v>0.1457</v>
      </c>
      <c r="X72" s="143" t="s">
        <v>327</v>
      </c>
      <c r="Y72" s="150"/>
    </row>
    <row r="73" spans="1:25" ht="21">
      <c r="A73" s="143">
        <f>A72+1</f>
        <v>63</v>
      </c>
      <c r="B73" s="143" t="s">
        <v>328</v>
      </c>
      <c r="C73" s="143" t="s">
        <v>56</v>
      </c>
      <c r="D73" s="143" t="s">
        <v>325</v>
      </c>
      <c r="E73" s="143"/>
      <c r="F73" s="143"/>
      <c r="G73" s="143" t="s">
        <v>326</v>
      </c>
      <c r="H73" s="143" t="s">
        <v>304</v>
      </c>
      <c r="I73" s="143" t="s">
        <v>331</v>
      </c>
      <c r="J73" s="143" t="s">
        <v>99</v>
      </c>
      <c r="K73" s="143" t="s">
        <v>305</v>
      </c>
      <c r="L73" s="144">
        <v>44471</v>
      </c>
      <c r="M73" s="145">
        <f t="shared" si="16"/>
        <v>368</v>
      </c>
      <c r="N73" s="144">
        <v>44471</v>
      </c>
      <c r="O73" s="144">
        <v>44103</v>
      </c>
      <c r="P73" s="144">
        <v>44103</v>
      </c>
      <c r="Q73" s="143">
        <v>105000</v>
      </c>
      <c r="R73" s="147">
        <v>1000</v>
      </c>
      <c r="S73" s="147">
        <v>100</v>
      </c>
      <c r="T73" s="148">
        <v>1173583.5616438356</v>
      </c>
      <c r="U73" s="148">
        <f t="shared" si="19"/>
        <v>106173583.56164384</v>
      </c>
      <c r="V73" s="149">
        <v>0.1457</v>
      </c>
      <c r="W73" s="149">
        <v>0.1457</v>
      </c>
      <c r="X73" s="143" t="s">
        <v>327</v>
      </c>
      <c r="Y73" s="150"/>
    </row>
    <row r="74" spans="1:25" ht="21">
      <c r="A74" s="143">
        <f>A73+1</f>
        <v>64</v>
      </c>
      <c r="B74" s="143" t="s">
        <v>324</v>
      </c>
      <c r="C74" s="143" t="s">
        <v>55</v>
      </c>
      <c r="D74" s="143" t="s">
        <v>325</v>
      </c>
      <c r="E74" s="143"/>
      <c r="F74" s="143"/>
      <c r="G74" s="143" t="s">
        <v>303</v>
      </c>
      <c r="H74" s="143" t="s">
        <v>304</v>
      </c>
      <c r="I74" s="143" t="s">
        <v>331</v>
      </c>
      <c r="J74" s="143" t="s">
        <v>100</v>
      </c>
      <c r="K74" s="143" t="s">
        <v>305</v>
      </c>
      <c r="L74" s="144">
        <v>44466</v>
      </c>
      <c r="M74" s="145">
        <f t="shared" si="16"/>
        <v>363</v>
      </c>
      <c r="N74" s="144">
        <v>44466</v>
      </c>
      <c r="O74" s="144">
        <v>44103</v>
      </c>
      <c r="P74" s="144">
        <v>44103</v>
      </c>
      <c r="Q74" s="143">
        <v>266000</v>
      </c>
      <c r="R74" s="147">
        <v>1000</v>
      </c>
      <c r="S74" s="147">
        <v>100</v>
      </c>
      <c r="T74" s="148">
        <v>2973078.3561643837</v>
      </c>
      <c r="U74" s="148">
        <f t="shared" si="19"/>
        <v>268973078.3561644</v>
      </c>
      <c r="V74" s="149">
        <v>0.1457</v>
      </c>
      <c r="W74" s="149">
        <v>0.1457</v>
      </c>
      <c r="X74" s="143" t="s">
        <v>327</v>
      </c>
      <c r="Y74" s="150"/>
    </row>
    <row r="75" spans="1:25" ht="21">
      <c r="A75" s="143">
        <f aca="true" t="shared" si="20" ref="A75:A85">A74+1</f>
        <v>65</v>
      </c>
      <c r="B75" s="143" t="s">
        <v>328</v>
      </c>
      <c r="C75" s="143" t="s">
        <v>56</v>
      </c>
      <c r="D75" s="143" t="s">
        <v>325</v>
      </c>
      <c r="E75" s="143"/>
      <c r="F75" s="143"/>
      <c r="G75" s="143" t="s">
        <v>303</v>
      </c>
      <c r="H75" s="143" t="s">
        <v>304</v>
      </c>
      <c r="I75" s="143" t="s">
        <v>331</v>
      </c>
      <c r="J75" s="143" t="s">
        <v>100</v>
      </c>
      <c r="K75" s="143" t="s">
        <v>305</v>
      </c>
      <c r="L75" s="144">
        <v>44471</v>
      </c>
      <c r="M75" s="145">
        <f t="shared" si="16"/>
        <v>368</v>
      </c>
      <c r="N75" s="144">
        <v>44471</v>
      </c>
      <c r="O75" s="144">
        <v>44103</v>
      </c>
      <c r="P75" s="144">
        <v>44103</v>
      </c>
      <c r="Q75" s="143">
        <v>130000</v>
      </c>
      <c r="R75" s="147">
        <v>1000</v>
      </c>
      <c r="S75" s="147">
        <v>100</v>
      </c>
      <c r="T75" s="148">
        <v>1453008.2191780822</v>
      </c>
      <c r="U75" s="148">
        <f t="shared" si="19"/>
        <v>131453008.21917808</v>
      </c>
      <c r="V75" s="149">
        <v>0.1457</v>
      </c>
      <c r="W75" s="149">
        <v>0.1457</v>
      </c>
      <c r="X75" s="143" t="s">
        <v>327</v>
      </c>
      <c r="Y75" s="150"/>
    </row>
    <row r="76" spans="1:25" ht="21">
      <c r="A76" s="143">
        <f t="shared" si="20"/>
        <v>66</v>
      </c>
      <c r="B76" s="143" t="s">
        <v>328</v>
      </c>
      <c r="C76" s="143" t="s">
        <v>56</v>
      </c>
      <c r="D76" s="143" t="s">
        <v>325</v>
      </c>
      <c r="E76" s="143"/>
      <c r="F76" s="143"/>
      <c r="G76" s="143" t="s">
        <v>303</v>
      </c>
      <c r="H76" s="143" t="s">
        <v>304</v>
      </c>
      <c r="I76" s="143" t="s">
        <v>331</v>
      </c>
      <c r="J76" s="143" t="s">
        <v>101</v>
      </c>
      <c r="K76" s="143" t="s">
        <v>305</v>
      </c>
      <c r="L76" s="144">
        <v>44471</v>
      </c>
      <c r="M76" s="145">
        <f t="shared" si="16"/>
        <v>368</v>
      </c>
      <c r="N76" s="144">
        <v>44471</v>
      </c>
      <c r="O76" s="144">
        <v>44103</v>
      </c>
      <c r="P76" s="144">
        <v>44103</v>
      </c>
      <c r="Q76" s="143">
        <v>10000</v>
      </c>
      <c r="R76" s="147">
        <v>1000</v>
      </c>
      <c r="S76" s="147">
        <v>100</v>
      </c>
      <c r="T76" s="148">
        <v>111769.86301369863</v>
      </c>
      <c r="U76" s="148">
        <f t="shared" si="19"/>
        <v>10111769.863013698</v>
      </c>
      <c r="V76" s="149">
        <v>0.1457</v>
      </c>
      <c r="W76" s="149">
        <v>0.1457</v>
      </c>
      <c r="X76" s="143" t="s">
        <v>327</v>
      </c>
      <c r="Y76" s="150"/>
    </row>
    <row r="77" spans="1:25" ht="21">
      <c r="A77" s="143">
        <f t="shared" si="20"/>
        <v>67</v>
      </c>
      <c r="B77" s="143" t="s">
        <v>328</v>
      </c>
      <c r="C77" s="143" t="s">
        <v>56</v>
      </c>
      <c r="D77" s="143" t="s">
        <v>325</v>
      </c>
      <c r="E77" s="143"/>
      <c r="F77" s="143"/>
      <c r="G77" s="143" t="s">
        <v>303</v>
      </c>
      <c r="H77" s="143" t="s">
        <v>304</v>
      </c>
      <c r="I77" s="143" t="s">
        <v>331</v>
      </c>
      <c r="J77" s="143" t="s">
        <v>102</v>
      </c>
      <c r="K77" s="143" t="s">
        <v>305</v>
      </c>
      <c r="L77" s="144">
        <v>44471</v>
      </c>
      <c r="M77" s="145">
        <f t="shared" si="16"/>
        <v>368</v>
      </c>
      <c r="N77" s="144">
        <v>44471</v>
      </c>
      <c r="O77" s="144">
        <v>44103</v>
      </c>
      <c r="P77" s="144">
        <v>44103</v>
      </c>
      <c r="Q77" s="143">
        <v>105000</v>
      </c>
      <c r="R77" s="147">
        <v>1000</v>
      </c>
      <c r="S77" s="147">
        <v>100</v>
      </c>
      <c r="T77" s="148">
        <v>1173583.5616438356</v>
      </c>
      <c r="U77" s="148">
        <f t="shared" si="19"/>
        <v>106173583.56164384</v>
      </c>
      <c r="V77" s="149">
        <v>0.1457</v>
      </c>
      <c r="W77" s="149">
        <v>0.1457</v>
      </c>
      <c r="X77" s="143" t="s">
        <v>327</v>
      </c>
      <c r="Y77" s="150"/>
    </row>
    <row r="78" spans="1:25" ht="21">
      <c r="A78" s="143">
        <f t="shared" si="20"/>
        <v>68</v>
      </c>
      <c r="B78" s="143" t="s">
        <v>329</v>
      </c>
      <c r="C78" s="143" t="s">
        <v>330</v>
      </c>
      <c r="D78" s="143" t="s">
        <v>302</v>
      </c>
      <c r="E78" s="143"/>
      <c r="F78" s="143"/>
      <c r="G78" s="143" t="s">
        <v>303</v>
      </c>
      <c r="H78" s="143" t="s">
        <v>304</v>
      </c>
      <c r="I78" s="143" t="s">
        <v>331</v>
      </c>
      <c r="J78" s="143" t="s">
        <v>99</v>
      </c>
      <c r="K78" s="143" t="s">
        <v>305</v>
      </c>
      <c r="L78" s="144">
        <v>44105</v>
      </c>
      <c r="M78" s="145">
        <f>L78-O78</f>
        <v>1</v>
      </c>
      <c r="N78" s="144">
        <v>44105</v>
      </c>
      <c r="O78" s="144">
        <v>44104</v>
      </c>
      <c r="P78" s="144">
        <v>44104</v>
      </c>
      <c r="Q78" s="146">
        <v>46670.72386371114</v>
      </c>
      <c r="R78" s="147">
        <v>10000</v>
      </c>
      <c r="S78" s="143">
        <v>99.99117886038547</v>
      </c>
      <c r="T78" s="143">
        <v>0</v>
      </c>
      <c r="U78" s="148">
        <f>(Q78*R78*S78/100)+T78</f>
        <v>466666069.74000007</v>
      </c>
      <c r="V78" s="149">
        <v>0.0322</v>
      </c>
      <c r="W78" s="149">
        <v>0.0322</v>
      </c>
      <c r="X78" s="143" t="s">
        <v>302</v>
      </c>
      <c r="Y78" s="150"/>
    </row>
    <row r="79" spans="1:25" ht="21">
      <c r="A79" s="143">
        <f t="shared" si="20"/>
        <v>69</v>
      </c>
      <c r="B79" s="143" t="s">
        <v>329</v>
      </c>
      <c r="C79" s="143" t="s">
        <v>330</v>
      </c>
      <c r="D79" s="143" t="s">
        <v>302</v>
      </c>
      <c r="E79" s="143"/>
      <c r="F79" s="143"/>
      <c r="G79" s="143" t="s">
        <v>303</v>
      </c>
      <c r="H79" s="143" t="s">
        <v>304</v>
      </c>
      <c r="I79" s="143" t="s">
        <v>331</v>
      </c>
      <c r="J79" s="143" t="s">
        <v>100</v>
      </c>
      <c r="K79" s="143" t="s">
        <v>305</v>
      </c>
      <c r="L79" s="144">
        <v>44105</v>
      </c>
      <c r="M79" s="145">
        <f aca="true" t="shared" si="21" ref="M79:M85">L79-O79</f>
        <v>1</v>
      </c>
      <c r="N79" s="144">
        <v>44105</v>
      </c>
      <c r="O79" s="144">
        <v>44104</v>
      </c>
      <c r="P79" s="144">
        <v>44104</v>
      </c>
      <c r="Q79" s="146">
        <v>22147.722281503888</v>
      </c>
      <c r="R79" s="147">
        <v>10000</v>
      </c>
      <c r="S79" s="143">
        <v>99.99117886038547</v>
      </c>
      <c r="T79" s="143">
        <v>0</v>
      </c>
      <c r="U79" s="148">
        <f aca="true" t="shared" si="22" ref="U79:U84">(Q79*R79*S79/100)+T79</f>
        <v>221457686</v>
      </c>
      <c r="V79" s="149">
        <v>0.0322</v>
      </c>
      <c r="W79" s="149">
        <v>0.0322</v>
      </c>
      <c r="X79" s="143" t="s">
        <v>302</v>
      </c>
      <c r="Y79" s="150"/>
    </row>
    <row r="80" spans="1:25" ht="21">
      <c r="A80" s="143">
        <f t="shared" si="20"/>
        <v>70</v>
      </c>
      <c r="B80" s="143" t="s">
        <v>329</v>
      </c>
      <c r="C80" s="143" t="s">
        <v>330</v>
      </c>
      <c r="D80" s="143" t="s">
        <v>302</v>
      </c>
      <c r="E80" s="143"/>
      <c r="F80" s="143"/>
      <c r="G80" s="143" t="s">
        <v>303</v>
      </c>
      <c r="H80" s="143" t="s">
        <v>304</v>
      </c>
      <c r="I80" s="143" t="s">
        <v>331</v>
      </c>
      <c r="J80" s="143" t="s">
        <v>101</v>
      </c>
      <c r="K80" s="143" t="s">
        <v>305</v>
      </c>
      <c r="L80" s="144">
        <v>44105</v>
      </c>
      <c r="M80" s="145">
        <f t="shared" si="21"/>
        <v>1</v>
      </c>
      <c r="N80" s="144">
        <v>44105</v>
      </c>
      <c r="O80" s="144">
        <v>44104</v>
      </c>
      <c r="P80" s="144">
        <v>44104</v>
      </c>
      <c r="Q80" s="146">
        <v>19422.24366322981</v>
      </c>
      <c r="R80" s="147">
        <v>10000</v>
      </c>
      <c r="S80" s="143">
        <v>99.99117886038546</v>
      </c>
      <c r="T80" s="143">
        <v>0</v>
      </c>
      <c r="U80" s="148">
        <f t="shared" si="22"/>
        <v>194205304</v>
      </c>
      <c r="V80" s="149">
        <v>0.0322</v>
      </c>
      <c r="W80" s="149">
        <v>0.0322</v>
      </c>
      <c r="X80" s="143" t="s">
        <v>302</v>
      </c>
      <c r="Y80" s="150"/>
    </row>
    <row r="81" spans="1:25" ht="21">
      <c r="A81" s="143">
        <f t="shared" si="20"/>
        <v>71</v>
      </c>
      <c r="B81" s="143" t="s">
        <v>329</v>
      </c>
      <c r="C81" s="143" t="s">
        <v>330</v>
      </c>
      <c r="D81" s="143" t="s">
        <v>302</v>
      </c>
      <c r="E81" s="143"/>
      <c r="F81" s="143"/>
      <c r="G81" s="143" t="s">
        <v>303</v>
      </c>
      <c r="H81" s="143" t="s">
        <v>304</v>
      </c>
      <c r="I81" s="143" t="s">
        <v>331</v>
      </c>
      <c r="J81" s="143" t="s">
        <v>102</v>
      </c>
      <c r="K81" s="143" t="s">
        <v>305</v>
      </c>
      <c r="L81" s="144">
        <v>44105</v>
      </c>
      <c r="M81" s="145">
        <f t="shared" si="21"/>
        <v>1</v>
      </c>
      <c r="N81" s="144">
        <v>44105</v>
      </c>
      <c r="O81" s="144">
        <v>44104</v>
      </c>
      <c r="P81" s="144">
        <v>44104</v>
      </c>
      <c r="Q81" s="146">
        <v>32948.22900928143</v>
      </c>
      <c r="R81" s="147">
        <v>10000</v>
      </c>
      <c r="S81" s="143">
        <v>99.99117886038546</v>
      </c>
      <c r="T81" s="143">
        <v>0</v>
      </c>
      <c r="U81" s="148">
        <f t="shared" si="22"/>
        <v>329453226</v>
      </c>
      <c r="V81" s="149">
        <v>0.0322</v>
      </c>
      <c r="W81" s="149">
        <v>0.0322</v>
      </c>
      <c r="X81" s="143" t="s">
        <v>302</v>
      </c>
      <c r="Y81" s="150"/>
    </row>
    <row r="82" spans="1:25" ht="21">
      <c r="A82" s="143">
        <f t="shared" si="20"/>
        <v>72</v>
      </c>
      <c r="B82" s="143" t="s">
        <v>329</v>
      </c>
      <c r="C82" s="143" t="s">
        <v>330</v>
      </c>
      <c r="D82" s="143" t="s">
        <v>302</v>
      </c>
      <c r="E82" s="143"/>
      <c r="F82" s="143"/>
      <c r="G82" s="143" t="s">
        <v>303</v>
      </c>
      <c r="H82" s="143" t="s">
        <v>304</v>
      </c>
      <c r="I82" s="143" t="s">
        <v>331</v>
      </c>
      <c r="J82" s="143" t="s">
        <v>103</v>
      </c>
      <c r="K82" s="143" t="s">
        <v>305</v>
      </c>
      <c r="L82" s="144">
        <v>44105</v>
      </c>
      <c r="M82" s="145">
        <f t="shared" si="21"/>
        <v>1</v>
      </c>
      <c r="N82" s="144">
        <v>44105</v>
      </c>
      <c r="O82" s="144">
        <v>44104</v>
      </c>
      <c r="P82" s="144">
        <v>44104</v>
      </c>
      <c r="Q82" s="146">
        <v>13666.945080306574</v>
      </c>
      <c r="R82" s="147">
        <v>10000</v>
      </c>
      <c r="S82" s="143">
        <v>99.99117886038547</v>
      </c>
      <c r="T82" s="143">
        <v>0</v>
      </c>
      <c r="U82" s="148">
        <f t="shared" si="22"/>
        <v>136657395</v>
      </c>
      <c r="V82" s="149">
        <v>0.0322</v>
      </c>
      <c r="W82" s="149">
        <v>0.0322</v>
      </c>
      <c r="X82" s="143" t="s">
        <v>302</v>
      </c>
      <c r="Y82" s="150"/>
    </row>
    <row r="83" spans="1:25" ht="21">
      <c r="A83" s="143">
        <f t="shared" si="20"/>
        <v>73</v>
      </c>
      <c r="B83" s="143" t="s">
        <v>329</v>
      </c>
      <c r="C83" s="143" t="s">
        <v>330</v>
      </c>
      <c r="D83" s="143" t="s">
        <v>302</v>
      </c>
      <c r="E83" s="143"/>
      <c r="F83" s="143"/>
      <c r="G83" s="143" t="s">
        <v>303</v>
      </c>
      <c r="H83" s="143" t="s">
        <v>304</v>
      </c>
      <c r="I83" s="143" t="s">
        <v>331</v>
      </c>
      <c r="J83" s="143" t="s">
        <v>104</v>
      </c>
      <c r="K83" s="143" t="s">
        <v>305</v>
      </c>
      <c r="L83" s="144">
        <v>44105</v>
      </c>
      <c r="M83" s="145">
        <f t="shared" si="21"/>
        <v>1</v>
      </c>
      <c r="N83" s="144">
        <v>44105</v>
      </c>
      <c r="O83" s="144">
        <v>44104</v>
      </c>
      <c r="P83" s="144">
        <v>44104</v>
      </c>
      <c r="Q83" s="146">
        <v>44026.43473327512</v>
      </c>
      <c r="R83" s="147">
        <v>10000</v>
      </c>
      <c r="S83" s="143">
        <v>99.99117886038547</v>
      </c>
      <c r="T83" s="143">
        <v>0</v>
      </c>
      <c r="U83" s="148">
        <f t="shared" si="22"/>
        <v>440225511</v>
      </c>
      <c r="V83" s="149">
        <v>0.0322</v>
      </c>
      <c r="W83" s="149">
        <v>0.0322</v>
      </c>
      <c r="X83" s="143" t="s">
        <v>302</v>
      </c>
      <c r="Y83" s="150"/>
    </row>
    <row r="84" spans="1:25" ht="21">
      <c r="A84" s="143">
        <f t="shared" si="20"/>
        <v>74</v>
      </c>
      <c r="B84" s="143" t="s">
        <v>329</v>
      </c>
      <c r="C84" s="143" t="s">
        <v>330</v>
      </c>
      <c r="D84" s="143" t="s">
        <v>302</v>
      </c>
      <c r="E84" s="143"/>
      <c r="F84" s="143"/>
      <c r="G84" s="143" t="s">
        <v>303</v>
      </c>
      <c r="H84" s="143" t="s">
        <v>304</v>
      </c>
      <c r="I84" s="143" t="s">
        <v>331</v>
      </c>
      <c r="J84" s="143" t="s">
        <v>105</v>
      </c>
      <c r="K84" s="143" t="s">
        <v>305</v>
      </c>
      <c r="L84" s="144">
        <v>44105</v>
      </c>
      <c r="M84" s="145">
        <f t="shared" si="21"/>
        <v>1</v>
      </c>
      <c r="N84" s="144">
        <v>44105</v>
      </c>
      <c r="O84" s="144">
        <v>44104</v>
      </c>
      <c r="P84" s="144">
        <v>44104</v>
      </c>
      <c r="Q84" s="146">
        <v>21117.701367921047</v>
      </c>
      <c r="R84" s="147">
        <v>10000</v>
      </c>
      <c r="S84" s="143">
        <v>99.99117886038547</v>
      </c>
      <c r="T84" s="143">
        <v>0</v>
      </c>
      <c r="U84" s="148">
        <f t="shared" si="22"/>
        <v>211158385.46000004</v>
      </c>
      <c r="V84" s="149">
        <v>0.0322</v>
      </c>
      <c r="W84" s="149">
        <v>0.0322</v>
      </c>
      <c r="X84" s="143" t="s">
        <v>302</v>
      </c>
      <c r="Y84" s="150"/>
    </row>
    <row r="85" spans="1:25" ht="21">
      <c r="A85" s="143">
        <f t="shared" si="20"/>
        <v>75</v>
      </c>
      <c r="B85" s="143" t="s">
        <v>329</v>
      </c>
      <c r="C85" s="143" t="s">
        <v>330</v>
      </c>
      <c r="D85" s="143" t="s">
        <v>302</v>
      </c>
      <c r="E85" s="143"/>
      <c r="F85" s="143"/>
      <c r="G85" s="143" t="s">
        <v>303</v>
      </c>
      <c r="H85" s="143" t="s">
        <v>304</v>
      </c>
      <c r="I85" s="143" t="s">
        <v>331</v>
      </c>
      <c r="J85" s="143" t="s">
        <v>99</v>
      </c>
      <c r="K85" s="143" t="s">
        <v>305</v>
      </c>
      <c r="L85" s="144">
        <v>44105</v>
      </c>
      <c r="M85" s="145">
        <f t="shared" si="21"/>
        <v>1</v>
      </c>
      <c r="N85" s="144">
        <v>44105</v>
      </c>
      <c r="O85" s="144">
        <v>44104</v>
      </c>
      <c r="P85" s="144">
        <v>44104</v>
      </c>
      <c r="Q85" s="146">
        <v>69999.99999958619</v>
      </c>
      <c r="R85" s="147">
        <v>10000</v>
      </c>
      <c r="S85" s="143">
        <v>99.99126103773396</v>
      </c>
      <c r="T85" s="143">
        <v>0</v>
      </c>
      <c r="U85" s="148">
        <f>(Q85*R85*S85/100)+T85</f>
        <v>699938827.26</v>
      </c>
      <c r="V85" s="149">
        <v>0.0319</v>
      </c>
      <c r="W85" s="149">
        <v>0.0319</v>
      </c>
      <c r="X85" s="143" t="s">
        <v>302</v>
      </c>
      <c r="Y85" s="150"/>
    </row>
  </sheetData>
  <sheetProtection/>
  <mergeCells count="1">
    <mergeCell ref="A1:X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57421875" style="0" bestFit="1" customWidth="1"/>
    <col min="5" max="5" width="9.140625" style="0" bestFit="1" customWidth="1"/>
    <col min="6" max="6" width="19.421875" style="0" bestFit="1" customWidth="1"/>
    <col min="7" max="7" width="15.140625" style="0" bestFit="1" customWidth="1"/>
  </cols>
  <sheetData>
    <row r="1" spans="1:7" ht="15">
      <c r="A1" s="1"/>
      <c r="G1" s="2"/>
    </row>
    <row r="2" spans="1:7" ht="15">
      <c r="A2" s="174" t="s">
        <v>90</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10</v>
      </c>
      <c r="C7" s="10" t="s">
        <v>74</v>
      </c>
      <c r="D7" s="10" t="s">
        <v>50</v>
      </c>
      <c r="E7" s="11">
        <v>338</v>
      </c>
      <c r="F7" s="11">
        <v>4279.2774883</v>
      </c>
      <c r="G7" s="21">
        <v>30.26</v>
      </c>
    </row>
    <row r="8" spans="1:7" ht="15">
      <c r="A8" s="8">
        <v>2</v>
      </c>
      <c r="B8" s="13" t="s">
        <v>12</v>
      </c>
      <c r="C8" s="10" t="s">
        <v>75</v>
      </c>
      <c r="D8" s="10" t="s">
        <v>59</v>
      </c>
      <c r="E8" s="11">
        <v>250</v>
      </c>
      <c r="F8" s="11">
        <v>2500.0000001</v>
      </c>
      <c r="G8" s="21">
        <v>17.68</v>
      </c>
    </row>
    <row r="9" spans="1:7" ht="15">
      <c r="A9" s="8"/>
      <c r="B9" s="13"/>
      <c r="C9" s="10"/>
      <c r="D9" s="10"/>
      <c r="E9" s="11"/>
      <c r="F9" s="11"/>
      <c r="G9" s="14"/>
    </row>
    <row r="10" spans="1:7" ht="15">
      <c r="A10" s="8"/>
      <c r="B10" s="9" t="s">
        <v>16</v>
      </c>
      <c r="C10" s="13"/>
      <c r="D10" s="13"/>
      <c r="E10" s="13"/>
      <c r="F10" s="13"/>
      <c r="G10" s="13"/>
    </row>
    <row r="11" spans="1:7" ht="15">
      <c r="A11" s="8">
        <v>3</v>
      </c>
      <c r="B11" s="13" t="s">
        <v>23</v>
      </c>
      <c r="C11" s="10" t="s">
        <v>78</v>
      </c>
      <c r="D11" s="10" t="s">
        <v>24</v>
      </c>
      <c r="E11" s="11">
        <v>334</v>
      </c>
      <c r="F11" s="11">
        <v>1615.7747251</v>
      </c>
      <c r="G11" s="21">
        <v>11.43</v>
      </c>
    </row>
    <row r="12" spans="1:7" ht="15">
      <c r="A12" s="8">
        <v>4</v>
      </c>
      <c r="B12" s="13" t="s">
        <v>52</v>
      </c>
      <c r="C12" s="10" t="s">
        <v>81</v>
      </c>
      <c r="D12" s="10" t="s">
        <v>60</v>
      </c>
      <c r="E12" s="11">
        <v>90</v>
      </c>
      <c r="F12" s="11">
        <v>900.0000025</v>
      </c>
      <c r="G12" s="21">
        <v>6.36</v>
      </c>
    </row>
    <row r="13" spans="1:7" ht="15">
      <c r="A13" s="8">
        <v>5</v>
      </c>
      <c r="B13" s="13" t="s">
        <v>21</v>
      </c>
      <c r="C13" s="10" t="s">
        <v>78</v>
      </c>
      <c r="D13" s="10" t="s">
        <v>22</v>
      </c>
      <c r="E13" s="11">
        <v>228</v>
      </c>
      <c r="F13" s="11">
        <v>570</v>
      </c>
      <c r="G13" s="21">
        <v>4.03</v>
      </c>
    </row>
    <row r="14" spans="1:7" ht="26.25">
      <c r="A14" s="8">
        <v>6</v>
      </c>
      <c r="B14" s="13" t="s">
        <v>61</v>
      </c>
      <c r="C14" s="10" t="s">
        <v>86</v>
      </c>
      <c r="D14" s="10" t="s">
        <v>62</v>
      </c>
      <c r="E14" s="11">
        <v>24</v>
      </c>
      <c r="F14" s="11">
        <v>240</v>
      </c>
      <c r="G14" s="21">
        <v>1.7</v>
      </c>
    </row>
    <row r="15" spans="1:7" ht="15">
      <c r="A15" s="8">
        <v>7</v>
      </c>
      <c r="B15" s="13" t="s">
        <v>54</v>
      </c>
      <c r="C15" s="10" t="s">
        <v>78</v>
      </c>
      <c r="D15" s="10" t="s">
        <v>55</v>
      </c>
      <c r="E15" s="11">
        <v>16000</v>
      </c>
      <c r="F15" s="11">
        <v>160</v>
      </c>
      <c r="G15" s="21">
        <v>1.13</v>
      </c>
    </row>
    <row r="16" spans="1:7" ht="15">
      <c r="A16" s="8">
        <v>8</v>
      </c>
      <c r="B16" s="13" t="s">
        <v>63</v>
      </c>
      <c r="C16" s="10" t="s">
        <v>83</v>
      </c>
      <c r="D16" s="10" t="s">
        <v>64</v>
      </c>
      <c r="E16" s="11">
        <v>200</v>
      </c>
      <c r="F16" s="11">
        <v>117.4999974</v>
      </c>
      <c r="G16" s="21">
        <v>0.83</v>
      </c>
    </row>
    <row r="17" spans="1:7" ht="15">
      <c r="A17" s="8">
        <v>9</v>
      </c>
      <c r="B17" s="13" t="s">
        <v>17</v>
      </c>
      <c r="C17" s="10" t="s">
        <v>77</v>
      </c>
      <c r="D17" s="10" t="s">
        <v>31</v>
      </c>
      <c r="E17" s="11">
        <v>11</v>
      </c>
      <c r="F17" s="11">
        <v>110</v>
      </c>
      <c r="G17" s="21">
        <v>0.78</v>
      </c>
    </row>
    <row r="18" spans="1:7" ht="15">
      <c r="A18" s="8">
        <v>10</v>
      </c>
      <c r="B18" s="13" t="s">
        <v>54</v>
      </c>
      <c r="C18" s="10" t="s">
        <v>78</v>
      </c>
      <c r="D18" s="10" t="s">
        <v>56</v>
      </c>
      <c r="E18" s="11">
        <v>10000</v>
      </c>
      <c r="F18" s="11">
        <v>100</v>
      </c>
      <c r="G18" s="21">
        <v>0.71</v>
      </c>
    </row>
    <row r="19" spans="1:7" ht="26.25">
      <c r="A19" s="8">
        <v>11</v>
      </c>
      <c r="B19" s="13" t="s">
        <v>61</v>
      </c>
      <c r="C19" s="10" t="s">
        <v>86</v>
      </c>
      <c r="D19" s="10" t="s">
        <v>65</v>
      </c>
      <c r="E19" s="11">
        <v>10</v>
      </c>
      <c r="F19" s="11">
        <v>100</v>
      </c>
      <c r="G19" s="21">
        <v>0.71</v>
      </c>
    </row>
    <row r="20" spans="1:7" ht="15">
      <c r="A20" s="8">
        <v>12</v>
      </c>
      <c r="B20" s="13" t="s">
        <v>17</v>
      </c>
      <c r="C20" s="10" t="s">
        <v>77</v>
      </c>
      <c r="D20" s="10" t="s">
        <v>28</v>
      </c>
      <c r="E20" s="11">
        <v>8</v>
      </c>
      <c r="F20" s="11">
        <v>80</v>
      </c>
      <c r="G20" s="21">
        <v>0.57</v>
      </c>
    </row>
    <row r="21" spans="1:7" ht="15">
      <c r="A21" s="8">
        <v>13</v>
      </c>
      <c r="B21" s="13" t="s">
        <v>17</v>
      </c>
      <c r="C21" s="10" t="s">
        <v>77</v>
      </c>
      <c r="D21" s="10" t="s">
        <v>25</v>
      </c>
      <c r="E21" s="11">
        <v>8</v>
      </c>
      <c r="F21" s="11">
        <v>80</v>
      </c>
      <c r="G21" s="21">
        <v>0.57</v>
      </c>
    </row>
    <row r="22" spans="1:7" ht="26.25">
      <c r="A22" s="8">
        <v>14</v>
      </c>
      <c r="B22" s="13" t="s">
        <v>26</v>
      </c>
      <c r="C22" s="10" t="s">
        <v>79</v>
      </c>
      <c r="D22" s="10" t="s">
        <v>27</v>
      </c>
      <c r="E22" s="11">
        <v>18</v>
      </c>
      <c r="F22" s="11">
        <v>44.9999951</v>
      </c>
      <c r="G22" s="21">
        <v>0.32</v>
      </c>
    </row>
    <row r="23" spans="1:7" ht="15">
      <c r="A23" s="8">
        <v>15</v>
      </c>
      <c r="B23" s="13" t="s">
        <v>19</v>
      </c>
      <c r="C23" s="10" t="s">
        <v>78</v>
      </c>
      <c r="D23" s="10" t="s">
        <v>20</v>
      </c>
      <c r="E23" s="11">
        <v>7</v>
      </c>
      <c r="F23" s="11">
        <v>30.6055771</v>
      </c>
      <c r="G23" s="21">
        <v>0.22</v>
      </c>
    </row>
    <row r="24" spans="1:7" ht="15">
      <c r="A24" s="8">
        <v>16</v>
      </c>
      <c r="B24" s="13" t="s">
        <v>23</v>
      </c>
      <c r="C24" s="10" t="s">
        <v>78</v>
      </c>
      <c r="D24" s="10" t="s">
        <v>32</v>
      </c>
      <c r="E24" s="11">
        <v>5</v>
      </c>
      <c r="F24" s="11">
        <v>24.1277327</v>
      </c>
      <c r="G24" s="21">
        <v>0.17</v>
      </c>
    </row>
    <row r="25" spans="1:7" ht="15">
      <c r="A25" s="8"/>
      <c r="B25" s="13"/>
      <c r="C25" s="10"/>
      <c r="D25" s="10"/>
      <c r="E25" s="11"/>
      <c r="F25" s="11"/>
      <c r="G25" s="21"/>
    </row>
    <row r="26" spans="1:7" ht="15">
      <c r="A26" s="8"/>
      <c r="B26" s="9" t="s">
        <v>85</v>
      </c>
      <c r="C26" s="10"/>
      <c r="D26" s="10"/>
      <c r="E26" s="11"/>
      <c r="F26" s="11"/>
      <c r="G26" s="21"/>
    </row>
    <row r="27" spans="1:7" ht="15">
      <c r="A27" s="8">
        <v>17</v>
      </c>
      <c r="B27" s="13" t="s">
        <v>33</v>
      </c>
      <c r="C27" s="10" t="s">
        <v>34</v>
      </c>
      <c r="D27" s="10" t="s">
        <v>35</v>
      </c>
      <c r="E27" s="11">
        <v>79</v>
      </c>
      <c r="F27" s="11">
        <v>385.6215472</v>
      </c>
      <c r="G27" s="21">
        <v>2.73</v>
      </c>
    </row>
    <row r="28" spans="1:7" ht="15">
      <c r="A28" s="8">
        <v>18</v>
      </c>
      <c r="B28" s="13" t="s">
        <v>39</v>
      </c>
      <c r="C28" s="10" t="s">
        <v>34</v>
      </c>
      <c r="D28" s="10" t="s">
        <v>40</v>
      </c>
      <c r="E28" s="11">
        <v>41</v>
      </c>
      <c r="F28" s="11">
        <v>201.7739689</v>
      </c>
      <c r="G28" s="21">
        <v>1.43</v>
      </c>
    </row>
    <row r="29" spans="1:7" ht="15">
      <c r="A29" s="8">
        <v>19</v>
      </c>
      <c r="B29" s="13" t="s">
        <v>36</v>
      </c>
      <c r="C29" s="10" t="s">
        <v>37</v>
      </c>
      <c r="D29" s="10" t="s">
        <v>38</v>
      </c>
      <c r="E29" s="11">
        <v>38</v>
      </c>
      <c r="F29" s="11">
        <v>186.8207014</v>
      </c>
      <c r="G29" s="21">
        <v>1.32</v>
      </c>
    </row>
    <row r="30" spans="1:7" ht="15">
      <c r="A30" s="8">
        <v>20</v>
      </c>
      <c r="B30" s="13" t="s">
        <v>41</v>
      </c>
      <c r="C30" s="10" t="s">
        <v>34</v>
      </c>
      <c r="D30" s="10" t="s">
        <v>42</v>
      </c>
      <c r="E30" s="11">
        <v>37</v>
      </c>
      <c r="F30" s="11">
        <v>181.3778557</v>
      </c>
      <c r="G30" s="21">
        <v>1.28</v>
      </c>
    </row>
    <row r="31" spans="1:7" ht="15">
      <c r="A31" s="8"/>
      <c r="B31" s="13"/>
      <c r="C31" s="10"/>
      <c r="D31" s="10"/>
      <c r="E31" s="11"/>
      <c r="F31" s="11"/>
      <c r="G31" s="21"/>
    </row>
    <row r="32" spans="1:7" ht="15">
      <c r="A32" s="8"/>
      <c r="B32" s="9"/>
      <c r="C32" s="10"/>
      <c r="D32" s="10"/>
      <c r="E32" s="11"/>
      <c r="F32" s="11"/>
      <c r="G32" s="21"/>
    </row>
    <row r="33" spans="1:7" ht="15">
      <c r="A33" s="23"/>
      <c r="B33" s="24" t="s">
        <v>43</v>
      </c>
      <c r="C33" s="25"/>
      <c r="D33" s="25"/>
      <c r="E33" s="26"/>
      <c r="F33" s="26">
        <v>11907.8795915</v>
      </c>
      <c r="G33" s="27">
        <v>84.23</v>
      </c>
    </row>
    <row r="34" spans="1:7" ht="15">
      <c r="A34" s="3"/>
      <c r="B34" s="9" t="s">
        <v>44</v>
      </c>
      <c r="C34" s="4"/>
      <c r="D34" s="4"/>
      <c r="E34" s="5"/>
      <c r="F34" s="6"/>
      <c r="G34" s="7"/>
    </row>
    <row r="35" spans="1:7" ht="15">
      <c r="A35" s="8"/>
      <c r="B35" s="13" t="s">
        <v>44</v>
      </c>
      <c r="C35" s="10"/>
      <c r="D35" s="10"/>
      <c r="E35" s="11"/>
      <c r="F35" s="11">
        <v>1942.2243663</v>
      </c>
      <c r="G35" s="21">
        <v>13.74</v>
      </c>
    </row>
    <row r="36" spans="1:7" ht="15">
      <c r="A36" s="23"/>
      <c r="B36" s="24" t="s">
        <v>43</v>
      </c>
      <c r="C36" s="25"/>
      <c r="D36" s="25"/>
      <c r="E36" s="33"/>
      <c r="F36" s="26">
        <v>1942.224</v>
      </c>
      <c r="G36" s="27">
        <v>13.74</v>
      </c>
    </row>
    <row r="37" spans="1:7" ht="15">
      <c r="A37" s="15"/>
      <c r="B37" s="18" t="s">
        <v>45</v>
      </c>
      <c r="C37" s="16"/>
      <c r="D37" s="16"/>
      <c r="E37" s="17"/>
      <c r="F37" s="19"/>
      <c r="G37" s="20"/>
    </row>
    <row r="38" spans="1:7" ht="15">
      <c r="A38" s="15"/>
      <c r="B38" s="18" t="s">
        <v>46</v>
      </c>
      <c r="C38" s="16"/>
      <c r="D38" s="16"/>
      <c r="E38" s="17"/>
      <c r="F38" s="11">
        <v>290.1157685000001</v>
      </c>
      <c r="G38" s="21">
        <v>2.029999999999999</v>
      </c>
    </row>
    <row r="39" spans="1:7" ht="15">
      <c r="A39" s="23"/>
      <c r="B39" s="34" t="s">
        <v>43</v>
      </c>
      <c r="C39" s="25"/>
      <c r="D39" s="25"/>
      <c r="E39" s="33"/>
      <c r="F39" s="26">
        <v>290.1157685000001</v>
      </c>
      <c r="G39" s="27">
        <v>2.029999999999999</v>
      </c>
    </row>
    <row r="40" spans="1:7" ht="15">
      <c r="A40" s="35"/>
      <c r="B40" s="37" t="s">
        <v>47</v>
      </c>
      <c r="C40" s="36"/>
      <c r="D40" s="36"/>
      <c r="E40" s="36"/>
      <c r="F40" s="39">
        <v>14140.22</v>
      </c>
      <c r="G40" s="22" t="s">
        <v>48</v>
      </c>
    </row>
    <row r="42" spans="1:7" ht="30" customHeight="1">
      <c r="A42" s="43" t="s">
        <v>95</v>
      </c>
      <c r="B42" s="176" t="s">
        <v>96</v>
      </c>
      <c r="C42" s="176"/>
      <c r="D42" s="176"/>
      <c r="E42" s="176"/>
      <c r="F42" s="176"/>
      <c r="G42" s="177"/>
    </row>
  </sheetData>
  <sheetProtection/>
  <mergeCells count="3">
    <mergeCell ref="A2:G2"/>
    <mergeCell ref="A3:G3"/>
    <mergeCell ref="B42:G42"/>
  </mergeCells>
  <conditionalFormatting sqref="C33:D33 C36:E39 F37">
    <cfRule type="cellIs" priority="1" dxfId="14" operator="lessThan" stopIfTrue="1">
      <formula>0</formula>
    </cfRule>
  </conditionalFormatting>
  <conditionalFormatting sqref="G37">
    <cfRule type="cellIs" priority="2" dxfId="14"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
    </sheetView>
  </sheetViews>
  <sheetFormatPr defaultColWidth="9.140625" defaultRowHeight="15"/>
  <cols>
    <col min="1" max="1" width="4.00390625" style="0" bestFit="1" customWidth="1"/>
    <col min="2" max="2" width="39.57421875" style="0" bestFit="1" customWidth="1"/>
    <col min="3" max="3" width="14.7109375" style="0" bestFit="1" customWidth="1"/>
    <col min="4" max="4" width="13.5742187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174" t="s">
        <v>91</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10</v>
      </c>
      <c r="C7" s="10" t="s">
        <v>74</v>
      </c>
      <c r="D7" s="10" t="s">
        <v>50</v>
      </c>
      <c r="E7" s="11">
        <v>206</v>
      </c>
      <c r="F7" s="11">
        <v>2608.0803627</v>
      </c>
      <c r="G7" s="21">
        <v>10.941612365973572</v>
      </c>
    </row>
    <row r="8" spans="1:7" ht="15">
      <c r="A8" s="8">
        <v>2</v>
      </c>
      <c r="B8" s="13" t="s">
        <v>12</v>
      </c>
      <c r="C8" s="10" t="s">
        <v>75</v>
      </c>
      <c r="D8" s="10" t="s">
        <v>66</v>
      </c>
      <c r="E8" s="11">
        <v>250</v>
      </c>
      <c r="F8" s="11">
        <v>2500.0000001</v>
      </c>
      <c r="G8" s="21">
        <v>10.48818560472193</v>
      </c>
    </row>
    <row r="9" spans="1:7" ht="15">
      <c r="A9" s="8">
        <v>3</v>
      </c>
      <c r="B9" s="13" t="s">
        <v>8</v>
      </c>
      <c r="C9" s="10" t="s">
        <v>73</v>
      </c>
      <c r="D9" s="10" t="s">
        <v>9</v>
      </c>
      <c r="E9" s="11">
        <v>17</v>
      </c>
      <c r="F9" s="11">
        <v>215.7251965</v>
      </c>
      <c r="G9" s="21">
        <v>0.905026360166643</v>
      </c>
    </row>
    <row r="10" spans="1:7" ht="15">
      <c r="A10" s="8"/>
      <c r="B10" s="13"/>
      <c r="C10" s="10"/>
      <c r="D10" s="10"/>
      <c r="E10" s="11"/>
      <c r="F10" s="11"/>
      <c r="G10" s="14"/>
    </row>
    <row r="11" spans="1:7" ht="15">
      <c r="A11" s="8"/>
      <c r="B11" s="9" t="s">
        <v>16</v>
      </c>
      <c r="C11" s="13"/>
      <c r="D11" s="13"/>
      <c r="E11" s="13"/>
      <c r="F11" s="13"/>
      <c r="G11" s="13"/>
    </row>
    <row r="12" spans="1:7" ht="15">
      <c r="A12" s="8">
        <v>4</v>
      </c>
      <c r="B12" s="13" t="s">
        <v>54</v>
      </c>
      <c r="C12" s="10" t="s">
        <v>78</v>
      </c>
      <c r="D12" s="10" t="s">
        <v>55</v>
      </c>
      <c r="E12" s="11">
        <v>512000</v>
      </c>
      <c r="F12" s="11">
        <v>5120</v>
      </c>
      <c r="G12" s="21">
        <v>21.479804117611323</v>
      </c>
    </row>
    <row r="13" spans="1:7" ht="15">
      <c r="A13" s="8">
        <v>5</v>
      </c>
      <c r="B13" s="13" t="s">
        <v>29</v>
      </c>
      <c r="C13" s="10" t="s">
        <v>80</v>
      </c>
      <c r="D13" s="10" t="s">
        <v>30</v>
      </c>
      <c r="E13" s="11">
        <v>262113</v>
      </c>
      <c r="F13" s="11">
        <v>2621.1299955</v>
      </c>
      <c r="G13" s="21">
        <v>10.996359154323331</v>
      </c>
    </row>
    <row r="14" spans="1:7" ht="15">
      <c r="A14" s="8">
        <v>6</v>
      </c>
      <c r="B14" s="13" t="s">
        <v>54</v>
      </c>
      <c r="C14" s="10" t="s">
        <v>78</v>
      </c>
      <c r="D14" s="10" t="s">
        <v>56</v>
      </c>
      <c r="E14" s="11">
        <v>105000</v>
      </c>
      <c r="F14" s="11">
        <v>1050</v>
      </c>
      <c r="G14" s="21">
        <v>4.4050379538070095</v>
      </c>
    </row>
    <row r="15" spans="1:7" ht="15">
      <c r="A15" s="8">
        <v>7</v>
      </c>
      <c r="B15" s="13" t="s">
        <v>63</v>
      </c>
      <c r="C15" s="10" t="s">
        <v>83</v>
      </c>
      <c r="D15" s="10" t="s">
        <v>64</v>
      </c>
      <c r="E15" s="11">
        <v>1300</v>
      </c>
      <c r="F15" s="11">
        <v>864.3441781</v>
      </c>
      <c r="G15" s="21">
        <v>3.6261608663644056</v>
      </c>
    </row>
    <row r="16" spans="1:7" ht="15">
      <c r="A16" s="8">
        <v>8</v>
      </c>
      <c r="B16" s="13" t="s">
        <v>57</v>
      </c>
      <c r="C16" s="10" t="s">
        <v>82</v>
      </c>
      <c r="D16" s="10" t="s">
        <v>67</v>
      </c>
      <c r="E16" s="11">
        <v>84</v>
      </c>
      <c r="F16" s="11">
        <v>838.90554</v>
      </c>
      <c r="G16" s="21">
        <v>3.519438803199014</v>
      </c>
    </row>
    <row r="17" spans="1:7" ht="15">
      <c r="A17" s="8">
        <v>9</v>
      </c>
      <c r="B17" s="13" t="s">
        <v>17</v>
      </c>
      <c r="C17" s="10" t="s">
        <v>77</v>
      </c>
      <c r="D17" s="10" t="s">
        <v>31</v>
      </c>
      <c r="E17" s="11">
        <v>40</v>
      </c>
      <c r="F17" s="11">
        <v>400</v>
      </c>
      <c r="G17" s="21">
        <v>1.6781096966883846</v>
      </c>
    </row>
    <row r="18" spans="1:7" ht="15">
      <c r="A18" s="8">
        <v>10</v>
      </c>
      <c r="B18" s="13" t="s">
        <v>21</v>
      </c>
      <c r="C18" s="10" t="s">
        <v>78</v>
      </c>
      <c r="D18" s="10" t="s">
        <v>22</v>
      </c>
      <c r="E18" s="11">
        <v>146</v>
      </c>
      <c r="F18" s="11">
        <v>365</v>
      </c>
      <c r="G18" s="21">
        <v>1.5312750982281509</v>
      </c>
    </row>
    <row r="19" spans="1:7" ht="15">
      <c r="A19" s="8">
        <v>11</v>
      </c>
      <c r="B19" s="13" t="s">
        <v>23</v>
      </c>
      <c r="C19" s="10" t="s">
        <v>78</v>
      </c>
      <c r="D19" s="10" t="s">
        <v>24</v>
      </c>
      <c r="E19" s="11">
        <v>68</v>
      </c>
      <c r="F19" s="11">
        <v>329.1021323</v>
      </c>
      <c r="G19" s="21">
        <v>1.380673698533634</v>
      </c>
    </row>
    <row r="20" spans="1:7" ht="15">
      <c r="A20" s="8">
        <v>12</v>
      </c>
      <c r="B20" s="13" t="s">
        <v>23</v>
      </c>
      <c r="C20" s="10" t="s">
        <v>78</v>
      </c>
      <c r="D20" s="10" t="s">
        <v>32</v>
      </c>
      <c r="E20" s="11">
        <v>60</v>
      </c>
      <c r="F20" s="11">
        <v>289.6593934</v>
      </c>
      <c r="G20" s="21">
        <v>1.2152005920035387</v>
      </c>
    </row>
    <row r="21" spans="1:7" ht="26.25">
      <c r="A21" s="8">
        <v>13</v>
      </c>
      <c r="B21" s="13" t="s">
        <v>26</v>
      </c>
      <c r="C21" s="10" t="s">
        <v>79</v>
      </c>
      <c r="D21" s="10" t="s">
        <v>27</v>
      </c>
      <c r="E21" s="11">
        <v>97</v>
      </c>
      <c r="F21" s="11">
        <v>242.5000034</v>
      </c>
      <c r="G21" s="21">
        <v>1.0173540178812657</v>
      </c>
    </row>
    <row r="22" spans="1:7" ht="26.25">
      <c r="A22" s="8">
        <v>14</v>
      </c>
      <c r="B22" s="13" t="s">
        <v>61</v>
      </c>
      <c r="C22" s="10" t="s">
        <v>86</v>
      </c>
      <c r="D22" s="10" t="s">
        <v>62</v>
      </c>
      <c r="E22" s="11">
        <v>24</v>
      </c>
      <c r="F22" s="11">
        <v>239.9999962</v>
      </c>
      <c r="G22" s="21">
        <v>1.0068658020709886</v>
      </c>
    </row>
    <row r="23" spans="1:7" ht="15">
      <c r="A23" s="8">
        <v>15</v>
      </c>
      <c r="B23" s="13" t="s">
        <v>52</v>
      </c>
      <c r="C23" s="10" t="s">
        <v>81</v>
      </c>
      <c r="D23" s="10" t="s">
        <v>68</v>
      </c>
      <c r="E23" s="11">
        <v>20</v>
      </c>
      <c r="F23" s="11">
        <v>200.0000005</v>
      </c>
      <c r="G23" s="21">
        <v>0.8390548504418295</v>
      </c>
    </row>
    <row r="24" spans="1:7" ht="15">
      <c r="A24" s="8">
        <v>16</v>
      </c>
      <c r="B24" s="13" t="s">
        <v>17</v>
      </c>
      <c r="C24" s="10" t="s">
        <v>77</v>
      </c>
      <c r="D24" s="10" t="s">
        <v>25</v>
      </c>
      <c r="E24" s="11">
        <v>16</v>
      </c>
      <c r="F24" s="11">
        <v>160</v>
      </c>
      <c r="G24" s="21">
        <v>0.6712438786753538</v>
      </c>
    </row>
    <row r="25" spans="1:7" ht="15">
      <c r="A25" s="8">
        <v>17</v>
      </c>
      <c r="B25" s="13" t="s">
        <v>17</v>
      </c>
      <c r="C25" s="10" t="s">
        <v>77</v>
      </c>
      <c r="D25" s="10" t="s">
        <v>18</v>
      </c>
      <c r="E25" s="11">
        <v>10</v>
      </c>
      <c r="F25" s="11">
        <v>100</v>
      </c>
      <c r="G25" s="21">
        <v>0.41952742417209615</v>
      </c>
    </row>
    <row r="26" spans="1:7" ht="15">
      <c r="A26" s="8">
        <v>18</v>
      </c>
      <c r="B26" s="13" t="s">
        <v>19</v>
      </c>
      <c r="C26" s="10" t="s">
        <v>78</v>
      </c>
      <c r="D26" s="10" t="s">
        <v>20</v>
      </c>
      <c r="E26" s="11">
        <v>20</v>
      </c>
      <c r="F26" s="11">
        <v>87.444503</v>
      </c>
      <c r="G26" s="21">
        <v>0.36685367101599137</v>
      </c>
    </row>
    <row r="27" spans="1:7" ht="15">
      <c r="A27" s="8"/>
      <c r="B27" s="13"/>
      <c r="C27" s="10"/>
      <c r="D27" s="10"/>
      <c r="E27" s="11"/>
      <c r="F27" s="11"/>
      <c r="G27" s="21"/>
    </row>
    <row r="28" spans="1:7" ht="15">
      <c r="A28" s="8"/>
      <c r="B28" s="9" t="s">
        <v>85</v>
      </c>
      <c r="C28" s="10"/>
      <c r="D28" s="10"/>
      <c r="E28" s="11"/>
      <c r="F28" s="11"/>
      <c r="G28" s="21"/>
    </row>
    <row r="29" spans="1:7" ht="15">
      <c r="A29" s="8">
        <v>19</v>
      </c>
      <c r="B29" s="13" t="s">
        <v>33</v>
      </c>
      <c r="C29" s="10" t="s">
        <v>34</v>
      </c>
      <c r="D29" s="10" t="s">
        <v>35</v>
      </c>
      <c r="E29" s="11">
        <v>160</v>
      </c>
      <c r="F29" s="11">
        <v>781.0056652</v>
      </c>
      <c r="G29" s="21">
        <v>3.276532949851705</v>
      </c>
    </row>
    <row r="30" spans="1:7" ht="15">
      <c r="A30" s="8">
        <v>20</v>
      </c>
      <c r="B30" s="13" t="s">
        <v>39</v>
      </c>
      <c r="C30" s="10" t="s">
        <v>34</v>
      </c>
      <c r="D30" s="10" t="s">
        <v>40</v>
      </c>
      <c r="E30" s="11">
        <v>80</v>
      </c>
      <c r="F30" s="11">
        <v>393.705305</v>
      </c>
      <c r="G30" s="21">
        <v>1.651701724895395</v>
      </c>
    </row>
    <row r="31" spans="1:7" ht="15">
      <c r="A31" s="8">
        <v>21</v>
      </c>
      <c r="B31" s="13" t="s">
        <v>41</v>
      </c>
      <c r="C31" s="10" t="s">
        <v>34</v>
      </c>
      <c r="D31" s="10" t="s">
        <v>42</v>
      </c>
      <c r="E31" s="11">
        <v>80</v>
      </c>
      <c r="F31" s="11">
        <v>392.1683366</v>
      </c>
      <c r="G31" s="21">
        <v>1.6452537209565359</v>
      </c>
    </row>
    <row r="32" spans="1:7" ht="15">
      <c r="A32" s="8">
        <v>22</v>
      </c>
      <c r="B32" s="13" t="s">
        <v>36</v>
      </c>
      <c r="C32" s="10" t="s">
        <v>37</v>
      </c>
      <c r="D32" s="10" t="s">
        <v>38</v>
      </c>
      <c r="E32" s="11">
        <v>78</v>
      </c>
      <c r="F32" s="11">
        <v>383.4740712</v>
      </c>
      <c r="G32" s="21">
        <v>1.6087788932732303</v>
      </c>
    </row>
    <row r="33" spans="1:7" ht="15">
      <c r="A33" s="8"/>
      <c r="B33" s="13"/>
      <c r="C33" s="10"/>
      <c r="D33" s="10"/>
      <c r="E33" s="11"/>
      <c r="F33" s="11"/>
      <c r="G33" s="21"/>
    </row>
    <row r="34" spans="1:7" ht="15">
      <c r="A34" s="8"/>
      <c r="B34" s="9"/>
      <c r="C34" s="10"/>
      <c r="D34" s="10"/>
      <c r="E34" s="11"/>
      <c r="F34" s="11"/>
      <c r="G34" s="21"/>
    </row>
    <row r="35" spans="1:7" ht="15">
      <c r="A35" s="23"/>
      <c r="B35" s="24" t="s">
        <v>43</v>
      </c>
      <c r="C35" s="25"/>
      <c r="D35" s="25"/>
      <c r="E35" s="26"/>
      <c r="F35" s="26">
        <v>20182.244679699998</v>
      </c>
      <c r="G35" s="27">
        <v>84.6700512448553</v>
      </c>
    </row>
    <row r="36" spans="1:7" ht="15">
      <c r="A36" s="3"/>
      <c r="B36" s="9" t="s">
        <v>44</v>
      </c>
      <c r="C36" s="4"/>
      <c r="D36" s="4"/>
      <c r="E36" s="5"/>
      <c r="F36" s="6"/>
      <c r="G36" s="7"/>
    </row>
    <row r="37" spans="1:7" ht="15">
      <c r="A37" s="8"/>
      <c r="B37" s="13" t="s">
        <v>44</v>
      </c>
      <c r="C37" s="10"/>
      <c r="D37" s="10"/>
      <c r="E37" s="11"/>
      <c r="F37" s="11">
        <v>3294.8229009</v>
      </c>
      <c r="G37" s="21">
        <v>13.82</v>
      </c>
    </row>
    <row r="38" spans="1:7" ht="15">
      <c r="A38" s="23"/>
      <c r="B38" s="24" t="s">
        <v>43</v>
      </c>
      <c r="C38" s="25"/>
      <c r="D38" s="25"/>
      <c r="E38" s="33"/>
      <c r="F38" s="26">
        <v>3294.823</v>
      </c>
      <c r="G38" s="27">
        <v>13.82</v>
      </c>
    </row>
    <row r="39" spans="1:7" ht="15">
      <c r="A39" s="15"/>
      <c r="B39" s="18" t="s">
        <v>45</v>
      </c>
      <c r="C39" s="16"/>
      <c r="D39" s="16"/>
      <c r="E39" s="17"/>
      <c r="F39" s="19"/>
      <c r="G39" s="20"/>
    </row>
    <row r="40" spans="1:7" ht="15">
      <c r="A40" s="15"/>
      <c r="B40" s="18" t="s">
        <v>46</v>
      </c>
      <c r="C40" s="16"/>
      <c r="D40" s="16"/>
      <c r="E40" s="17"/>
      <c r="F40" s="11">
        <v>359.276510500001</v>
      </c>
      <c r="G40" s="21">
        <v>1.51</v>
      </c>
    </row>
    <row r="41" spans="1:7" ht="15">
      <c r="A41" s="23"/>
      <c r="B41" s="34" t="s">
        <v>43</v>
      </c>
      <c r="C41" s="25"/>
      <c r="D41" s="25"/>
      <c r="E41" s="33"/>
      <c r="F41" s="26">
        <v>359.276510500001</v>
      </c>
      <c r="G41" s="27">
        <v>1.51</v>
      </c>
    </row>
    <row r="42" spans="1:7" ht="15">
      <c r="A42" s="35"/>
      <c r="B42" s="37" t="s">
        <v>47</v>
      </c>
      <c r="C42" s="36"/>
      <c r="D42" s="36"/>
      <c r="E42" s="36"/>
      <c r="F42" s="39">
        <v>23836.344</v>
      </c>
      <c r="G42" s="22" t="s">
        <v>48</v>
      </c>
    </row>
    <row r="44" spans="1:7" ht="30" customHeight="1">
      <c r="A44" s="43" t="s">
        <v>95</v>
      </c>
      <c r="B44" s="176" t="s">
        <v>96</v>
      </c>
      <c r="C44" s="176"/>
      <c r="D44" s="176"/>
      <c r="E44" s="176"/>
      <c r="F44" s="176"/>
      <c r="G44" s="177"/>
    </row>
  </sheetData>
  <sheetProtection/>
  <mergeCells count="3">
    <mergeCell ref="A2:G2"/>
    <mergeCell ref="A3:G3"/>
    <mergeCell ref="B44:G44"/>
  </mergeCells>
  <conditionalFormatting sqref="C35:D35 C38:E41 F39">
    <cfRule type="cellIs" priority="1" dxfId="14" operator="lessThan" stopIfTrue="1">
      <formula>0</formula>
    </cfRule>
  </conditionalFormatting>
  <conditionalFormatting sqref="G39">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28125" style="0" bestFit="1" customWidth="1"/>
    <col min="5" max="5" width="10.7109375" style="0" bestFit="1" customWidth="1"/>
    <col min="6" max="6" width="19.421875" style="0" bestFit="1" customWidth="1"/>
    <col min="7" max="7" width="15.140625" style="0" bestFit="1" customWidth="1"/>
  </cols>
  <sheetData>
    <row r="1" spans="1:7" ht="15">
      <c r="A1" s="1"/>
      <c r="G1" s="2"/>
    </row>
    <row r="2" spans="1:7" ht="15">
      <c r="A2" s="174" t="s">
        <v>92</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8</v>
      </c>
      <c r="C7" s="10" t="s">
        <v>73</v>
      </c>
      <c r="D7" s="10" t="s">
        <v>9</v>
      </c>
      <c r="E7" s="11">
        <v>472</v>
      </c>
      <c r="F7" s="11">
        <v>5972.1869874</v>
      </c>
      <c r="G7" s="21">
        <v>29.96234849796105</v>
      </c>
    </row>
    <row r="8" spans="1:7" ht="15">
      <c r="A8" s="8">
        <v>2</v>
      </c>
      <c r="B8" s="13" t="s">
        <v>10</v>
      </c>
      <c r="C8" s="10" t="s">
        <v>74</v>
      </c>
      <c r="D8" s="10" t="s">
        <v>50</v>
      </c>
      <c r="E8" s="11">
        <v>5</v>
      </c>
      <c r="F8" s="11">
        <v>63.3029214</v>
      </c>
      <c r="G8" s="21">
        <v>0.3175895523578657</v>
      </c>
    </row>
    <row r="9" spans="1:7" ht="15">
      <c r="A9" s="8"/>
      <c r="B9" s="13"/>
      <c r="C9" s="10"/>
      <c r="D9" s="10"/>
      <c r="E9" s="11"/>
      <c r="F9" s="11"/>
      <c r="G9" s="14"/>
    </row>
    <row r="10" spans="1:7" ht="15">
      <c r="A10" s="8"/>
      <c r="B10" s="9" t="s">
        <v>16</v>
      </c>
      <c r="C10" s="13"/>
      <c r="D10" s="13"/>
      <c r="E10" s="13"/>
      <c r="F10" s="13"/>
      <c r="G10" s="13"/>
    </row>
    <row r="11" spans="1:7" ht="15">
      <c r="A11" s="8">
        <v>3</v>
      </c>
      <c r="B11" s="13" t="s">
        <v>54</v>
      </c>
      <c r="C11" s="10" t="s">
        <v>78</v>
      </c>
      <c r="D11" s="10" t="s">
        <v>55</v>
      </c>
      <c r="E11" s="11">
        <v>395000</v>
      </c>
      <c r="F11" s="11">
        <v>3950</v>
      </c>
      <c r="G11" s="21">
        <v>19.817074853255814</v>
      </c>
    </row>
    <row r="12" spans="1:7" ht="15">
      <c r="A12" s="8">
        <v>4</v>
      </c>
      <c r="B12" s="13" t="s">
        <v>57</v>
      </c>
      <c r="C12" s="10" t="s">
        <v>82</v>
      </c>
      <c r="D12" s="10" t="s">
        <v>69</v>
      </c>
      <c r="E12" s="11">
        <v>365</v>
      </c>
      <c r="F12" s="11">
        <v>3650</v>
      </c>
      <c r="G12" s="21">
        <v>18.311980560603473</v>
      </c>
    </row>
    <row r="13" spans="1:7" ht="15">
      <c r="A13" s="8">
        <v>5</v>
      </c>
      <c r="B13" s="13" t="s">
        <v>52</v>
      </c>
      <c r="C13" s="10" t="s">
        <v>81</v>
      </c>
      <c r="D13" s="10" t="s">
        <v>70</v>
      </c>
      <c r="E13" s="11">
        <v>280</v>
      </c>
      <c r="F13" s="11">
        <v>2799.9999977</v>
      </c>
      <c r="G13" s="21">
        <v>14.047546719882789</v>
      </c>
    </row>
    <row r="14" spans="1:7" ht="15">
      <c r="A14" s="8">
        <v>6</v>
      </c>
      <c r="B14" s="13" t="s">
        <v>17</v>
      </c>
      <c r="C14" s="10" t="s">
        <v>77</v>
      </c>
      <c r="D14" s="10" t="s">
        <v>18</v>
      </c>
      <c r="E14" s="11">
        <v>88</v>
      </c>
      <c r="F14" s="11">
        <v>880</v>
      </c>
      <c r="G14" s="21">
        <v>4.414943258446865</v>
      </c>
    </row>
    <row r="15" spans="1:7" ht="15">
      <c r="A15" s="8">
        <v>7</v>
      </c>
      <c r="B15" s="13" t="s">
        <v>23</v>
      </c>
      <c r="C15" s="10" t="s">
        <v>78</v>
      </c>
      <c r="D15" s="10" t="s">
        <v>32</v>
      </c>
      <c r="E15" s="11">
        <v>80</v>
      </c>
      <c r="F15" s="11">
        <v>386.4080572</v>
      </c>
      <c r="G15" s="21">
        <v>1.93860187175533</v>
      </c>
    </row>
    <row r="16" spans="1:7" ht="15">
      <c r="A16" s="8">
        <v>8</v>
      </c>
      <c r="B16" s="13" t="s">
        <v>17</v>
      </c>
      <c r="C16" s="10" t="s">
        <v>77</v>
      </c>
      <c r="D16" s="10" t="s">
        <v>25</v>
      </c>
      <c r="E16" s="11">
        <v>8</v>
      </c>
      <c r="F16" s="11">
        <v>80</v>
      </c>
      <c r="G16" s="21">
        <v>0.40135847804062413</v>
      </c>
    </row>
    <row r="17" spans="1:7" ht="15">
      <c r="A17" s="8">
        <v>9</v>
      </c>
      <c r="B17" s="13" t="s">
        <v>19</v>
      </c>
      <c r="C17" s="10" t="s">
        <v>78</v>
      </c>
      <c r="D17" s="10" t="s">
        <v>20</v>
      </c>
      <c r="E17" s="11">
        <v>10</v>
      </c>
      <c r="F17" s="11">
        <v>43.7222515</v>
      </c>
      <c r="G17" s="21">
        <v>0.2193537039818674</v>
      </c>
    </row>
    <row r="18" spans="1:7" ht="26.25">
      <c r="A18" s="8">
        <v>10</v>
      </c>
      <c r="B18" s="13" t="s">
        <v>26</v>
      </c>
      <c r="C18" s="10" t="s">
        <v>79</v>
      </c>
      <c r="D18" s="10" t="s">
        <v>27</v>
      </c>
      <c r="E18" s="11">
        <v>10</v>
      </c>
      <c r="F18" s="11">
        <v>24.9999973</v>
      </c>
      <c r="G18" s="21">
        <v>0.12542451084184641</v>
      </c>
    </row>
    <row r="19" spans="1:7" ht="15">
      <c r="A19" s="8">
        <v>11</v>
      </c>
      <c r="B19" s="13" t="s">
        <v>29</v>
      </c>
      <c r="C19" s="10" t="s">
        <v>80</v>
      </c>
      <c r="D19" s="10" t="s">
        <v>30</v>
      </c>
      <c r="E19" s="11">
        <v>1844</v>
      </c>
      <c r="F19" s="11">
        <v>18.4399982</v>
      </c>
      <c r="G19" s="21">
        <v>0.0925131201577981</v>
      </c>
    </row>
    <row r="20" spans="1:7" ht="15">
      <c r="A20" s="8"/>
      <c r="B20" s="13"/>
      <c r="C20" s="10"/>
      <c r="D20" s="10"/>
      <c r="E20" s="11"/>
      <c r="F20" s="11"/>
      <c r="G20" s="21">
        <v>0</v>
      </c>
    </row>
    <row r="21" spans="1:7" ht="15">
      <c r="A21" s="8"/>
      <c r="B21" s="9" t="s">
        <v>85</v>
      </c>
      <c r="C21" s="10"/>
      <c r="D21" s="10"/>
      <c r="E21" s="11"/>
      <c r="F21" s="11"/>
      <c r="G21" s="21">
        <v>0</v>
      </c>
    </row>
    <row r="22" spans="1:7" ht="15">
      <c r="A22" s="8">
        <v>12</v>
      </c>
      <c r="B22" s="13" t="s">
        <v>33</v>
      </c>
      <c r="C22" s="10" t="s">
        <v>34</v>
      </c>
      <c r="D22" s="10" t="s">
        <v>35</v>
      </c>
      <c r="E22" s="11">
        <v>50</v>
      </c>
      <c r="F22" s="11">
        <v>244.0642704</v>
      </c>
      <c r="G22" s="21">
        <v>1.2244658013979919</v>
      </c>
    </row>
    <row r="23" spans="1:7" ht="15">
      <c r="A23" s="8">
        <v>13</v>
      </c>
      <c r="B23" s="13" t="s">
        <v>36</v>
      </c>
      <c r="C23" s="10" t="s">
        <v>37</v>
      </c>
      <c r="D23" s="10" t="s">
        <v>38</v>
      </c>
      <c r="E23" s="11">
        <v>25</v>
      </c>
      <c r="F23" s="11">
        <v>122.9083562</v>
      </c>
      <c r="G23" s="21">
        <v>0.6166288847863363</v>
      </c>
    </row>
    <row r="24" spans="1:7" ht="15">
      <c r="A24" s="8">
        <v>14</v>
      </c>
      <c r="B24" s="13" t="s">
        <v>41</v>
      </c>
      <c r="C24" s="10" t="s">
        <v>34</v>
      </c>
      <c r="D24" s="10" t="s">
        <v>42</v>
      </c>
      <c r="E24" s="11">
        <v>25</v>
      </c>
      <c r="F24" s="11">
        <v>122.5526052</v>
      </c>
      <c r="G24" s="21">
        <v>0.6148440887873184</v>
      </c>
    </row>
    <row r="25" spans="1:7" ht="15">
      <c r="A25" s="8">
        <v>15</v>
      </c>
      <c r="B25" s="13" t="s">
        <v>39</v>
      </c>
      <c r="C25" s="10" t="s">
        <v>34</v>
      </c>
      <c r="D25" s="10" t="s">
        <v>40</v>
      </c>
      <c r="E25" s="11">
        <v>24</v>
      </c>
      <c r="F25" s="11">
        <v>118.1115933</v>
      </c>
      <c r="G25" s="21">
        <v>0.5925636165730146</v>
      </c>
    </row>
    <row r="26" spans="1:7" ht="15">
      <c r="A26" s="8"/>
      <c r="B26" s="13"/>
      <c r="C26" s="10"/>
      <c r="D26" s="10"/>
      <c r="E26" s="11"/>
      <c r="F26" s="11"/>
      <c r="G26" s="21"/>
    </row>
    <row r="27" spans="1:7" ht="15">
      <c r="A27" s="8"/>
      <c r="B27" s="9"/>
      <c r="C27" s="10"/>
      <c r="D27" s="10"/>
      <c r="E27" s="11"/>
      <c r="F27" s="11"/>
      <c r="G27" s="21"/>
    </row>
    <row r="28" spans="1:7" ht="15">
      <c r="A28" s="23"/>
      <c r="B28" s="24" t="s">
        <v>43</v>
      </c>
      <c r="C28" s="25"/>
      <c r="D28" s="25"/>
      <c r="E28" s="26"/>
      <c r="F28" s="26">
        <v>18476.6970358</v>
      </c>
      <c r="G28" s="27">
        <v>92.69</v>
      </c>
    </row>
    <row r="29" spans="1:7" ht="15">
      <c r="A29" s="3"/>
      <c r="B29" s="9" t="s">
        <v>44</v>
      </c>
      <c r="C29" s="4"/>
      <c r="D29" s="4"/>
      <c r="E29" s="5"/>
      <c r="F29" s="6"/>
      <c r="G29" s="7"/>
    </row>
    <row r="30" spans="1:7" ht="15">
      <c r="A30" s="8"/>
      <c r="B30" s="13" t="s">
        <v>44</v>
      </c>
      <c r="C30" s="10"/>
      <c r="D30" s="10"/>
      <c r="E30" s="11"/>
      <c r="F30" s="38">
        <v>1366.695</v>
      </c>
      <c r="G30" s="21">
        <v>6.86</v>
      </c>
    </row>
    <row r="31" spans="1:7" ht="15">
      <c r="A31" s="23"/>
      <c r="B31" s="24" t="s">
        <v>43</v>
      </c>
      <c r="C31" s="25"/>
      <c r="D31" s="25"/>
      <c r="E31" s="33"/>
      <c r="F31" s="26">
        <v>1366.695</v>
      </c>
      <c r="G31" s="27">
        <v>6.86</v>
      </c>
    </row>
    <row r="32" spans="1:7" ht="15">
      <c r="A32" s="15"/>
      <c r="B32" s="18" t="s">
        <v>45</v>
      </c>
      <c r="C32" s="16"/>
      <c r="D32" s="16"/>
      <c r="E32" s="17"/>
      <c r="F32" s="19"/>
      <c r="G32" s="20"/>
    </row>
    <row r="33" spans="1:7" ht="15">
      <c r="A33" s="15"/>
      <c r="B33" s="18" t="s">
        <v>46</v>
      </c>
      <c r="C33" s="16"/>
      <c r="D33" s="16"/>
      <c r="E33" s="17"/>
      <c r="F33" s="11">
        <v>88.9142711999998</v>
      </c>
      <c r="G33" s="21">
        <v>0.4500000000000104</v>
      </c>
    </row>
    <row r="34" spans="1:7" ht="15">
      <c r="A34" s="23"/>
      <c r="B34" s="34" t="s">
        <v>43</v>
      </c>
      <c r="C34" s="25"/>
      <c r="D34" s="25"/>
      <c r="E34" s="33"/>
      <c r="F34" s="26">
        <v>88.9142711999998</v>
      </c>
      <c r="G34" s="27">
        <v>0.4500000000000104</v>
      </c>
    </row>
    <row r="35" spans="1:7" ht="15">
      <c r="A35" s="35"/>
      <c r="B35" s="37" t="s">
        <v>47</v>
      </c>
      <c r="C35" s="36"/>
      <c r="D35" s="36"/>
      <c r="E35" s="36"/>
      <c r="F35" s="39">
        <v>19932.306</v>
      </c>
      <c r="G35" s="22" t="s">
        <v>48</v>
      </c>
    </row>
    <row r="37" spans="1:7" ht="30" customHeight="1">
      <c r="A37" s="43" t="s">
        <v>95</v>
      </c>
      <c r="B37" s="176" t="s">
        <v>96</v>
      </c>
      <c r="C37" s="176"/>
      <c r="D37" s="176"/>
      <c r="E37" s="176"/>
      <c r="F37" s="176"/>
      <c r="G37" s="177"/>
    </row>
  </sheetData>
  <sheetProtection/>
  <mergeCells count="3">
    <mergeCell ref="A2:G2"/>
    <mergeCell ref="A3:G3"/>
    <mergeCell ref="B37:G37"/>
  </mergeCells>
  <conditionalFormatting sqref="C28:D28 C31:E34 F32">
    <cfRule type="cellIs" priority="1" dxfId="14" operator="lessThan" stopIfTrue="1">
      <formula>0</formula>
    </cfRule>
  </conditionalFormatting>
  <conditionalFormatting sqref="G32">
    <cfRule type="cellIs" priority="2" dxfId="14"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4.7109375" style="0" bestFit="1" customWidth="1"/>
    <col min="4" max="4" width="13.57421875" style="0" bestFit="1" customWidth="1"/>
    <col min="5" max="5" width="11.8515625" style="0" bestFit="1" customWidth="1"/>
    <col min="6" max="6" width="19.421875" style="0" bestFit="1" customWidth="1"/>
    <col min="7" max="7" width="15.140625" style="0" bestFit="1" customWidth="1"/>
  </cols>
  <sheetData>
    <row r="1" spans="1:7" ht="15">
      <c r="A1" s="1"/>
      <c r="G1" s="2"/>
    </row>
    <row r="2" spans="1:7" ht="15">
      <c r="A2" s="174" t="s">
        <v>93</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8</v>
      </c>
      <c r="C7" s="10" t="s">
        <v>73</v>
      </c>
      <c r="D7" s="10" t="s">
        <v>9</v>
      </c>
      <c r="E7" s="11">
        <v>230</v>
      </c>
      <c r="F7" s="11">
        <v>2918.6350117</v>
      </c>
      <c r="G7" s="21">
        <v>17.6</v>
      </c>
    </row>
    <row r="8" spans="1:7" ht="15">
      <c r="A8" s="8">
        <v>2</v>
      </c>
      <c r="B8" s="13" t="s">
        <v>12</v>
      </c>
      <c r="C8" s="10" t="s">
        <v>75</v>
      </c>
      <c r="D8" s="10" t="s">
        <v>71</v>
      </c>
      <c r="E8" s="11">
        <v>200</v>
      </c>
      <c r="F8" s="11">
        <v>2000.0000004</v>
      </c>
      <c r="G8" s="21">
        <v>12.06</v>
      </c>
    </row>
    <row r="9" spans="1:7" ht="15">
      <c r="A9" s="8">
        <v>3</v>
      </c>
      <c r="B9" s="13" t="s">
        <v>10</v>
      </c>
      <c r="C9" s="10" t="s">
        <v>74</v>
      </c>
      <c r="D9" s="10" t="s">
        <v>50</v>
      </c>
      <c r="E9" s="11">
        <v>77</v>
      </c>
      <c r="F9" s="11">
        <v>974.8649899</v>
      </c>
      <c r="G9" s="21">
        <v>5.88</v>
      </c>
    </row>
    <row r="10" spans="1:7" ht="15">
      <c r="A10" s="8">
        <v>4</v>
      </c>
      <c r="B10" s="13" t="s">
        <v>14</v>
      </c>
      <c r="C10" s="10" t="s">
        <v>76</v>
      </c>
      <c r="D10" s="10" t="s">
        <v>15</v>
      </c>
      <c r="E10" s="11">
        <v>150000</v>
      </c>
      <c r="F10" s="11">
        <v>592.10519</v>
      </c>
      <c r="G10" s="21">
        <v>3.57</v>
      </c>
    </row>
    <row r="11" spans="1:7" ht="15">
      <c r="A11" s="8"/>
      <c r="B11" s="13"/>
      <c r="C11" s="10"/>
      <c r="D11" s="10"/>
      <c r="E11" s="11"/>
      <c r="F11" s="11"/>
      <c r="G11" s="14"/>
    </row>
    <row r="12" spans="1:7" ht="15">
      <c r="A12" s="8"/>
      <c r="B12" s="9" t="s">
        <v>16</v>
      </c>
      <c r="C12" s="13"/>
      <c r="D12" s="13"/>
      <c r="E12" s="13"/>
      <c r="F12" s="13"/>
      <c r="G12" s="13"/>
    </row>
    <row r="13" spans="1:7" ht="15">
      <c r="A13" s="8">
        <v>5</v>
      </c>
      <c r="B13" s="13" t="s">
        <v>17</v>
      </c>
      <c r="C13" s="10" t="s">
        <v>77</v>
      </c>
      <c r="D13" s="10" t="s">
        <v>28</v>
      </c>
      <c r="E13" s="11">
        <v>98</v>
      </c>
      <c r="F13" s="11">
        <v>980</v>
      </c>
      <c r="G13" s="21">
        <v>5.91</v>
      </c>
    </row>
    <row r="14" spans="1:7" ht="15">
      <c r="A14" s="8">
        <v>6</v>
      </c>
      <c r="B14" s="13" t="s">
        <v>57</v>
      </c>
      <c r="C14" s="10" t="s">
        <v>82</v>
      </c>
      <c r="D14" s="10" t="s">
        <v>72</v>
      </c>
      <c r="E14" s="11">
        <v>100</v>
      </c>
      <c r="F14" s="11">
        <v>876.0000045</v>
      </c>
      <c r="G14" s="21">
        <v>5.28</v>
      </c>
    </row>
    <row r="15" spans="1:7" ht="15">
      <c r="A15" s="8">
        <v>7</v>
      </c>
      <c r="B15" s="13" t="s">
        <v>23</v>
      </c>
      <c r="C15" s="10" t="s">
        <v>78</v>
      </c>
      <c r="D15" s="10" t="s">
        <v>24</v>
      </c>
      <c r="E15" s="11">
        <v>146</v>
      </c>
      <c r="F15" s="11">
        <v>706.2867839</v>
      </c>
      <c r="G15" s="21">
        <v>4.26</v>
      </c>
    </row>
    <row r="16" spans="1:7" ht="15">
      <c r="A16" s="8">
        <v>8</v>
      </c>
      <c r="B16" s="13" t="s">
        <v>17</v>
      </c>
      <c r="C16" s="10" t="s">
        <v>77</v>
      </c>
      <c r="D16" s="10" t="s">
        <v>31</v>
      </c>
      <c r="E16" s="11">
        <v>43</v>
      </c>
      <c r="F16" s="11">
        <v>430</v>
      </c>
      <c r="G16" s="21">
        <v>2.59</v>
      </c>
    </row>
    <row r="17" spans="1:7" ht="26.25">
      <c r="A17" s="8">
        <v>9</v>
      </c>
      <c r="B17" s="13" t="s">
        <v>26</v>
      </c>
      <c r="C17" s="10" t="s">
        <v>79</v>
      </c>
      <c r="D17" s="10" t="s">
        <v>27</v>
      </c>
      <c r="E17" s="11">
        <v>165</v>
      </c>
      <c r="F17" s="11">
        <v>412.4999948</v>
      </c>
      <c r="G17" s="21">
        <v>2.49</v>
      </c>
    </row>
    <row r="18" spans="1:7" ht="15">
      <c r="A18" s="8">
        <v>10</v>
      </c>
      <c r="B18" s="13" t="s">
        <v>17</v>
      </c>
      <c r="C18" s="10" t="s">
        <v>77</v>
      </c>
      <c r="D18" s="10" t="s">
        <v>25</v>
      </c>
      <c r="E18" s="11">
        <v>8</v>
      </c>
      <c r="F18" s="11">
        <v>80</v>
      </c>
      <c r="G18" s="21">
        <v>0.48</v>
      </c>
    </row>
    <row r="19" spans="1:7" ht="15">
      <c r="A19" s="8">
        <v>11</v>
      </c>
      <c r="B19" s="13" t="s">
        <v>63</v>
      </c>
      <c r="C19" s="10" t="s">
        <v>83</v>
      </c>
      <c r="D19" s="10" t="s">
        <v>64</v>
      </c>
      <c r="E19" s="11">
        <v>100</v>
      </c>
      <c r="F19" s="11">
        <v>66.4880137</v>
      </c>
      <c r="G19" s="21">
        <v>0.4</v>
      </c>
    </row>
    <row r="20" spans="1:7" ht="15">
      <c r="A20" s="8">
        <v>12</v>
      </c>
      <c r="B20" s="13" t="s">
        <v>17</v>
      </c>
      <c r="C20" s="10" t="s">
        <v>77</v>
      </c>
      <c r="D20" s="10" t="s">
        <v>18</v>
      </c>
      <c r="E20" s="11">
        <v>4</v>
      </c>
      <c r="F20" s="11">
        <v>40</v>
      </c>
      <c r="G20" s="21">
        <v>0.24</v>
      </c>
    </row>
    <row r="21" spans="1:7" ht="26.25">
      <c r="A21" s="8">
        <v>13</v>
      </c>
      <c r="B21" s="13" t="s">
        <v>61</v>
      </c>
      <c r="C21" s="10" t="s">
        <v>86</v>
      </c>
      <c r="D21" s="10" t="s">
        <v>65</v>
      </c>
      <c r="E21" s="11">
        <v>2</v>
      </c>
      <c r="F21" s="11">
        <v>19.9999973</v>
      </c>
      <c r="G21" s="21">
        <v>0.12</v>
      </c>
    </row>
    <row r="22" spans="1:7" ht="15">
      <c r="A22" s="8"/>
      <c r="B22" s="13"/>
      <c r="C22" s="10"/>
      <c r="D22" s="10"/>
      <c r="E22" s="11"/>
      <c r="F22" s="11"/>
      <c r="G22" s="21"/>
    </row>
    <row r="23" spans="1:7" ht="15">
      <c r="A23" s="8"/>
      <c r="B23" s="9" t="s">
        <v>85</v>
      </c>
      <c r="C23" s="10"/>
      <c r="D23" s="10"/>
      <c r="E23" s="11"/>
      <c r="F23" s="11"/>
      <c r="G23" s="21"/>
    </row>
    <row r="24" spans="1:7" ht="15">
      <c r="A24" s="8">
        <v>15</v>
      </c>
      <c r="B24" s="13" t="s">
        <v>33</v>
      </c>
      <c r="C24" s="10" t="s">
        <v>34</v>
      </c>
      <c r="D24" s="10" t="s">
        <v>35</v>
      </c>
      <c r="E24" s="11">
        <v>80</v>
      </c>
      <c r="F24" s="11">
        <v>390.5028326</v>
      </c>
      <c r="G24" s="21">
        <v>2.35</v>
      </c>
    </row>
    <row r="25" spans="1:7" ht="15">
      <c r="A25" s="8">
        <v>16</v>
      </c>
      <c r="B25" s="13" t="s">
        <v>41</v>
      </c>
      <c r="C25" s="10" t="s">
        <v>34</v>
      </c>
      <c r="D25" s="10" t="s">
        <v>42</v>
      </c>
      <c r="E25" s="11">
        <v>79</v>
      </c>
      <c r="F25" s="11">
        <v>387.2662324</v>
      </c>
      <c r="G25" s="21">
        <v>2.33</v>
      </c>
    </row>
    <row r="26" spans="1:7" ht="15">
      <c r="A26" s="8">
        <v>17</v>
      </c>
      <c r="B26" s="13" t="s">
        <v>39</v>
      </c>
      <c r="C26" s="10" t="s">
        <v>34</v>
      </c>
      <c r="D26" s="10" t="s">
        <v>40</v>
      </c>
      <c r="E26" s="11">
        <v>75</v>
      </c>
      <c r="F26" s="11">
        <v>369.09872</v>
      </c>
      <c r="G26" s="21">
        <v>2.23</v>
      </c>
    </row>
    <row r="27" spans="1:7" ht="15">
      <c r="A27" s="8">
        <v>18</v>
      </c>
      <c r="B27" s="13" t="s">
        <v>36</v>
      </c>
      <c r="C27" s="10" t="s">
        <v>37</v>
      </c>
      <c r="D27" s="10" t="s">
        <v>38</v>
      </c>
      <c r="E27" s="11">
        <v>72</v>
      </c>
      <c r="F27" s="11">
        <v>353.9760658</v>
      </c>
      <c r="G27" s="21">
        <v>2.13</v>
      </c>
    </row>
    <row r="28" spans="1:7" ht="15">
      <c r="A28" s="8"/>
      <c r="B28" s="13"/>
      <c r="C28" s="10"/>
      <c r="D28" s="10"/>
      <c r="E28" s="11"/>
      <c r="F28" s="11"/>
      <c r="G28" s="21"/>
    </row>
    <row r="29" spans="1:7" ht="15">
      <c r="A29" s="8"/>
      <c r="B29" s="9"/>
      <c r="C29" s="10"/>
      <c r="D29" s="10"/>
      <c r="E29" s="11"/>
      <c r="F29" s="11"/>
      <c r="G29" s="21"/>
    </row>
    <row r="30" spans="1:7" ht="15">
      <c r="A30" s="23"/>
      <c r="B30" s="24" t="s">
        <v>43</v>
      </c>
      <c r="C30" s="25"/>
      <c r="D30" s="25"/>
      <c r="E30" s="26">
        <v>0</v>
      </c>
      <c r="F30" s="26">
        <v>11597.723837000001</v>
      </c>
      <c r="G30" s="27">
        <v>69.92000000000002</v>
      </c>
    </row>
    <row r="31" spans="1:7" ht="15">
      <c r="A31" s="3"/>
      <c r="B31" s="9" t="s">
        <v>44</v>
      </c>
      <c r="C31" s="4"/>
      <c r="D31" s="4"/>
      <c r="E31" s="5"/>
      <c r="F31" s="6"/>
      <c r="G31" s="7"/>
    </row>
    <row r="32" spans="1:7" ht="15">
      <c r="A32" s="8"/>
      <c r="B32" s="13" t="s">
        <v>44</v>
      </c>
      <c r="C32" s="10"/>
      <c r="D32" s="10"/>
      <c r="E32" s="11"/>
      <c r="F32" s="11">
        <v>4402.6434733</v>
      </c>
      <c r="G32" s="21">
        <v>26.54</v>
      </c>
    </row>
    <row r="33" spans="1:7" ht="15">
      <c r="A33" s="23"/>
      <c r="B33" s="24" t="s">
        <v>43</v>
      </c>
      <c r="C33" s="25"/>
      <c r="D33" s="25"/>
      <c r="E33" s="33"/>
      <c r="F33" s="26">
        <v>4402.643</v>
      </c>
      <c r="G33" s="27">
        <v>26.54</v>
      </c>
    </row>
    <row r="34" spans="1:7" ht="15">
      <c r="A34" s="15"/>
      <c r="B34" s="18" t="s">
        <v>45</v>
      </c>
      <c r="C34" s="16"/>
      <c r="D34" s="16"/>
      <c r="E34" s="17"/>
      <c r="F34" s="19"/>
      <c r="G34" s="20"/>
    </row>
    <row r="35" spans="1:7" ht="15">
      <c r="A35" s="15"/>
      <c r="B35" s="18" t="s">
        <v>46</v>
      </c>
      <c r="C35" s="16"/>
      <c r="D35" s="16"/>
      <c r="E35" s="17"/>
      <c r="F35" s="11">
        <v>586.141122699999</v>
      </c>
      <c r="G35" s="21">
        <v>3.539999999999991</v>
      </c>
    </row>
    <row r="36" spans="1:7" ht="15">
      <c r="A36" s="23"/>
      <c r="B36" s="34" t="s">
        <v>43</v>
      </c>
      <c r="C36" s="25"/>
      <c r="D36" s="25"/>
      <c r="E36" s="33"/>
      <c r="F36" s="26">
        <v>586.141122699999</v>
      </c>
      <c r="G36" s="27">
        <v>3.539999999999991</v>
      </c>
    </row>
    <row r="37" spans="1:7" ht="15">
      <c r="A37" s="35"/>
      <c r="B37" s="37" t="s">
        <v>47</v>
      </c>
      <c r="C37" s="36"/>
      <c r="D37" s="36"/>
      <c r="E37" s="36"/>
      <c r="F37" s="39">
        <v>16586.508</v>
      </c>
      <c r="G37" s="22" t="s">
        <v>48</v>
      </c>
    </row>
    <row r="39" spans="1:7" ht="30.75" customHeight="1">
      <c r="A39" s="43" t="s">
        <v>95</v>
      </c>
      <c r="B39" s="176" t="s">
        <v>96</v>
      </c>
      <c r="C39" s="176"/>
      <c r="D39" s="176"/>
      <c r="E39" s="176"/>
      <c r="F39" s="176"/>
      <c r="G39" s="177"/>
    </row>
  </sheetData>
  <sheetProtection/>
  <mergeCells count="3">
    <mergeCell ref="A2:G2"/>
    <mergeCell ref="A3:G3"/>
    <mergeCell ref="B39:G39"/>
  </mergeCells>
  <conditionalFormatting sqref="C30:D30 C33:E36 F34">
    <cfRule type="cellIs" priority="1" dxfId="14" operator="lessThan" stopIfTrue="1">
      <formula>0</formula>
    </cfRule>
  </conditionalFormatting>
  <conditionalFormatting sqref="G34">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9.140625" defaultRowHeight="15"/>
  <cols>
    <col min="1" max="1" width="7.140625" style="0" bestFit="1" customWidth="1"/>
    <col min="2" max="2" width="39.57421875" style="0" bestFit="1" customWidth="1"/>
    <col min="3" max="3" width="19.28125" style="0" bestFit="1" customWidth="1"/>
    <col min="4" max="4" width="13.28125" style="0" bestFit="1" customWidth="1"/>
    <col min="5" max="5" width="11.8515625" style="0" bestFit="1" customWidth="1"/>
    <col min="6" max="6" width="19.421875" style="0" bestFit="1" customWidth="1"/>
    <col min="7" max="7" width="15.140625" style="0" bestFit="1" customWidth="1"/>
  </cols>
  <sheetData>
    <row r="1" spans="1:7" ht="15">
      <c r="A1" s="1"/>
      <c r="G1" s="2"/>
    </row>
    <row r="2" spans="1:7" ht="15">
      <c r="A2" s="174" t="s">
        <v>94</v>
      </c>
      <c r="B2" s="174"/>
      <c r="C2" s="174"/>
      <c r="D2" s="174"/>
      <c r="E2" s="174"/>
      <c r="F2" s="174"/>
      <c r="G2" s="174"/>
    </row>
    <row r="3" spans="1:7" ht="15">
      <c r="A3" s="175" t="s">
        <v>0</v>
      </c>
      <c r="B3" s="175"/>
      <c r="C3" s="175"/>
      <c r="D3" s="175"/>
      <c r="E3" s="175"/>
      <c r="F3" s="175"/>
      <c r="G3" s="175"/>
    </row>
    <row r="4" spans="1:7" ht="26.25" customHeight="1">
      <c r="A4" s="28" t="s">
        <v>1</v>
      </c>
      <c r="B4" s="29" t="s">
        <v>2</v>
      </c>
      <c r="C4" s="29" t="s">
        <v>3</v>
      </c>
      <c r="D4" s="30" t="s">
        <v>4</v>
      </c>
      <c r="E4" s="30" t="s">
        <v>5</v>
      </c>
      <c r="F4" s="31" t="s">
        <v>6</v>
      </c>
      <c r="G4" s="32" t="s">
        <v>7</v>
      </c>
    </row>
    <row r="5" spans="1:7" ht="15">
      <c r="A5" s="3"/>
      <c r="B5" s="4"/>
      <c r="C5" s="4"/>
      <c r="D5" s="4"/>
      <c r="E5" s="5"/>
      <c r="F5" s="6"/>
      <c r="G5" s="7"/>
    </row>
    <row r="6" spans="1:7" ht="15">
      <c r="A6" s="8"/>
      <c r="B6" s="41" t="s">
        <v>87</v>
      </c>
      <c r="C6" s="10"/>
      <c r="D6" s="10"/>
      <c r="E6" s="11"/>
      <c r="F6" s="11"/>
      <c r="G6" s="12"/>
    </row>
    <row r="7" spans="1:7" ht="15">
      <c r="A7" s="8">
        <v>1</v>
      </c>
      <c r="B7" s="13" t="s">
        <v>14</v>
      </c>
      <c r="C7" s="10" t="s">
        <v>76</v>
      </c>
      <c r="D7" s="10" t="s">
        <v>49</v>
      </c>
      <c r="E7" s="11">
        <v>340000</v>
      </c>
      <c r="F7" s="11">
        <v>3400</v>
      </c>
      <c r="G7" s="21">
        <v>18.25</v>
      </c>
    </row>
    <row r="8" spans="1:7" ht="15">
      <c r="A8" s="8">
        <v>2</v>
      </c>
      <c r="B8" s="13" t="s">
        <v>8</v>
      </c>
      <c r="C8" s="10" t="s">
        <v>73</v>
      </c>
      <c r="D8" s="10" t="s">
        <v>9</v>
      </c>
      <c r="E8" s="11">
        <v>215</v>
      </c>
      <c r="F8" s="11">
        <v>2728.28925</v>
      </c>
      <c r="G8" s="21">
        <v>14.64</v>
      </c>
    </row>
    <row r="9" spans="1:7" ht="15">
      <c r="A9" s="8">
        <v>3</v>
      </c>
      <c r="B9" s="13" t="s">
        <v>10</v>
      </c>
      <c r="C9" s="10" t="s">
        <v>74</v>
      </c>
      <c r="D9" s="10" t="s">
        <v>50</v>
      </c>
      <c r="E9" s="11">
        <v>125</v>
      </c>
      <c r="F9" s="11">
        <v>1582.5730356</v>
      </c>
      <c r="G9" s="21">
        <v>8.49</v>
      </c>
    </row>
    <row r="10" spans="1:7" ht="15">
      <c r="A10" s="8">
        <v>4</v>
      </c>
      <c r="B10" s="13" t="s">
        <v>14</v>
      </c>
      <c r="C10" s="10" t="s">
        <v>76</v>
      </c>
      <c r="D10" s="10" t="s">
        <v>15</v>
      </c>
      <c r="E10" s="11">
        <v>70000</v>
      </c>
      <c r="F10" s="11">
        <v>276.315755</v>
      </c>
      <c r="G10" s="21">
        <v>1.48</v>
      </c>
    </row>
    <row r="11" spans="1:7" ht="15">
      <c r="A11" s="8"/>
      <c r="B11" s="13"/>
      <c r="C11" s="10"/>
      <c r="D11" s="10"/>
      <c r="E11" s="11"/>
      <c r="F11" s="11"/>
      <c r="G11" s="14"/>
    </row>
    <row r="12" spans="1:7" ht="15">
      <c r="A12" s="8"/>
      <c r="B12" s="9" t="s">
        <v>16</v>
      </c>
      <c r="C12" s="13"/>
      <c r="D12" s="13"/>
      <c r="E12" s="13"/>
      <c r="F12" s="13"/>
      <c r="G12" s="13"/>
    </row>
    <row r="13" spans="1:7" ht="15">
      <c r="A13" s="8">
        <v>5</v>
      </c>
      <c r="B13" s="13" t="s">
        <v>57</v>
      </c>
      <c r="C13" s="10" t="s">
        <v>82</v>
      </c>
      <c r="D13" s="10" t="s">
        <v>67</v>
      </c>
      <c r="E13" s="11">
        <v>410</v>
      </c>
      <c r="F13" s="11">
        <v>4094.65798</v>
      </c>
      <c r="G13" s="21">
        <v>21.97</v>
      </c>
    </row>
    <row r="14" spans="1:7" ht="15">
      <c r="A14" s="8">
        <v>6</v>
      </c>
      <c r="B14" s="13" t="s">
        <v>52</v>
      </c>
      <c r="C14" s="10" t="s">
        <v>81</v>
      </c>
      <c r="D14" s="10" t="s">
        <v>68</v>
      </c>
      <c r="E14" s="11">
        <v>160</v>
      </c>
      <c r="F14" s="11">
        <v>1600</v>
      </c>
      <c r="G14" s="21">
        <v>8.59</v>
      </c>
    </row>
    <row r="15" spans="1:7" ht="15">
      <c r="A15" s="8">
        <v>7</v>
      </c>
      <c r="B15" s="13" t="s">
        <v>52</v>
      </c>
      <c r="C15" s="10" t="s">
        <v>81</v>
      </c>
      <c r="D15" s="10" t="s">
        <v>60</v>
      </c>
      <c r="E15" s="11">
        <v>100</v>
      </c>
      <c r="F15" s="11">
        <v>1000</v>
      </c>
      <c r="G15" s="21">
        <v>5.37</v>
      </c>
    </row>
    <row r="16" spans="1:7" ht="15">
      <c r="A16" s="8">
        <v>8</v>
      </c>
      <c r="B16" s="13" t="s">
        <v>17</v>
      </c>
      <c r="C16" s="10" t="s">
        <v>77</v>
      </c>
      <c r="D16" s="10" t="s">
        <v>31</v>
      </c>
      <c r="E16" s="11">
        <v>43</v>
      </c>
      <c r="F16" s="11">
        <v>430</v>
      </c>
      <c r="G16" s="21">
        <v>2.31</v>
      </c>
    </row>
    <row r="17" spans="1:7" ht="15">
      <c r="A17" s="8">
        <v>9</v>
      </c>
      <c r="B17" s="13" t="s">
        <v>17</v>
      </c>
      <c r="C17" s="10" t="s">
        <v>77</v>
      </c>
      <c r="D17" s="10" t="s">
        <v>25</v>
      </c>
      <c r="E17" s="11">
        <v>24</v>
      </c>
      <c r="F17" s="11">
        <v>240</v>
      </c>
      <c r="G17" s="21">
        <v>1.29</v>
      </c>
    </row>
    <row r="18" spans="1:7" ht="15">
      <c r="A18" s="8">
        <v>10</v>
      </c>
      <c r="B18" s="13" t="s">
        <v>63</v>
      </c>
      <c r="C18" s="10" t="s">
        <v>83</v>
      </c>
      <c r="D18" s="10" t="s">
        <v>64</v>
      </c>
      <c r="E18" s="11">
        <v>100</v>
      </c>
      <c r="F18" s="11">
        <v>66.4880137</v>
      </c>
      <c r="G18" s="21">
        <v>0.36</v>
      </c>
    </row>
    <row r="19" spans="1:7" ht="15">
      <c r="A19" s="8">
        <v>11</v>
      </c>
      <c r="B19" s="13" t="s">
        <v>26</v>
      </c>
      <c r="C19" s="10" t="s">
        <v>79</v>
      </c>
      <c r="D19" s="10" t="s">
        <v>27</v>
      </c>
      <c r="E19" s="11">
        <v>24</v>
      </c>
      <c r="F19" s="11">
        <v>60.0000034</v>
      </c>
      <c r="G19" s="21">
        <v>0.32</v>
      </c>
    </row>
    <row r="20" spans="1:7" ht="15">
      <c r="A20" s="8"/>
      <c r="B20" s="13"/>
      <c r="C20" s="10"/>
      <c r="D20" s="10"/>
      <c r="E20" s="11"/>
      <c r="F20" s="11"/>
      <c r="G20" s="21"/>
    </row>
    <row r="21" spans="1:7" ht="15">
      <c r="A21" s="8"/>
      <c r="B21" s="9" t="s">
        <v>85</v>
      </c>
      <c r="C21" s="10"/>
      <c r="D21" s="10"/>
      <c r="E21" s="11"/>
      <c r="F21" s="11"/>
      <c r="G21" s="21"/>
    </row>
    <row r="22" spans="1:7" ht="15">
      <c r="A22" s="8">
        <v>12</v>
      </c>
      <c r="B22" s="13" t="s">
        <v>33</v>
      </c>
      <c r="C22" s="10" t="s">
        <v>34</v>
      </c>
      <c r="D22" s="10" t="s">
        <v>35</v>
      </c>
      <c r="E22" s="11">
        <v>78</v>
      </c>
      <c r="F22" s="11">
        <v>380.7402618</v>
      </c>
      <c r="G22" s="21">
        <v>2.04</v>
      </c>
    </row>
    <row r="23" spans="1:7" ht="15">
      <c r="A23" s="8">
        <v>13</v>
      </c>
      <c r="B23" s="13" t="s">
        <v>36</v>
      </c>
      <c r="C23" s="10" t="s">
        <v>84</v>
      </c>
      <c r="D23" s="10" t="s">
        <v>38</v>
      </c>
      <c r="E23" s="11">
        <v>42</v>
      </c>
      <c r="F23" s="11">
        <v>206.4860384</v>
      </c>
      <c r="G23" s="21">
        <v>1.11</v>
      </c>
    </row>
    <row r="24" spans="1:7" ht="15">
      <c r="A24" s="8">
        <v>14</v>
      </c>
      <c r="B24" s="13" t="s">
        <v>41</v>
      </c>
      <c r="C24" s="10" t="s">
        <v>34</v>
      </c>
      <c r="D24" s="10" t="s">
        <v>42</v>
      </c>
      <c r="E24" s="11">
        <v>42</v>
      </c>
      <c r="F24" s="11">
        <v>205.8883767</v>
      </c>
      <c r="G24" s="21">
        <v>1.1</v>
      </c>
    </row>
    <row r="25" spans="1:7" ht="15">
      <c r="A25" s="8">
        <v>15</v>
      </c>
      <c r="B25" s="13" t="s">
        <v>39</v>
      </c>
      <c r="C25" s="10" t="s">
        <v>34</v>
      </c>
      <c r="D25" s="10" t="s">
        <v>40</v>
      </c>
      <c r="E25" s="11">
        <v>39</v>
      </c>
      <c r="F25" s="11">
        <v>191.9313361</v>
      </c>
      <c r="G25" s="21">
        <v>1.03</v>
      </c>
    </row>
    <row r="26" spans="1:7" ht="15">
      <c r="A26" s="8"/>
      <c r="B26" s="13"/>
      <c r="C26" s="10"/>
      <c r="D26" s="10"/>
      <c r="E26" s="11"/>
      <c r="F26" s="11"/>
      <c r="G26" s="21"/>
    </row>
    <row r="27" spans="1:7" ht="15">
      <c r="A27" s="8"/>
      <c r="B27" s="9"/>
      <c r="C27" s="10"/>
      <c r="D27" s="10"/>
      <c r="E27" s="11"/>
      <c r="F27" s="11"/>
      <c r="G27" s="21"/>
    </row>
    <row r="28" spans="1:7" ht="15">
      <c r="A28" s="23"/>
      <c r="B28" s="24" t="s">
        <v>43</v>
      </c>
      <c r="C28" s="25"/>
      <c r="D28" s="25"/>
      <c r="E28" s="26">
        <v>0</v>
      </c>
      <c r="F28" s="26">
        <v>16463.3700507</v>
      </c>
      <c r="G28" s="27">
        <v>88.35</v>
      </c>
    </row>
    <row r="29" spans="1:7" ht="15">
      <c r="A29" s="3"/>
      <c r="B29" s="9" t="s">
        <v>44</v>
      </c>
      <c r="C29" s="4"/>
      <c r="D29" s="4"/>
      <c r="E29" s="5"/>
      <c r="F29" s="6"/>
      <c r="G29" s="7"/>
    </row>
    <row r="30" spans="1:7" ht="15">
      <c r="A30" s="8"/>
      <c r="B30" s="13" t="s">
        <v>44</v>
      </c>
      <c r="C30" s="10"/>
      <c r="D30" s="10"/>
      <c r="E30" s="11"/>
      <c r="F30" s="11">
        <v>2111.7701367</v>
      </c>
      <c r="G30" s="21">
        <v>11.33</v>
      </c>
    </row>
    <row r="31" spans="1:7" ht="15">
      <c r="A31" s="23"/>
      <c r="B31" s="24" t="s">
        <v>43</v>
      </c>
      <c r="C31" s="25"/>
      <c r="D31" s="25"/>
      <c r="E31" s="33"/>
      <c r="F31" s="26">
        <v>2111.77</v>
      </c>
      <c r="G31" s="27">
        <v>11.33</v>
      </c>
    </row>
    <row r="32" spans="1:7" ht="15">
      <c r="A32" s="15"/>
      <c r="B32" s="18" t="s">
        <v>45</v>
      </c>
      <c r="C32" s="16"/>
      <c r="D32" s="16"/>
      <c r="E32" s="17"/>
      <c r="F32" s="19"/>
      <c r="G32" s="20"/>
    </row>
    <row r="33" spans="1:7" ht="15">
      <c r="A33" s="15"/>
      <c r="B33" s="18" t="s">
        <v>46</v>
      </c>
      <c r="C33" s="16"/>
      <c r="D33" s="16"/>
      <c r="E33" s="17"/>
      <c r="F33" s="11">
        <v>58.2742798000001</v>
      </c>
      <c r="G33" s="21">
        <v>0.3200000000000056</v>
      </c>
    </row>
    <row r="34" spans="1:7" ht="15">
      <c r="A34" s="23"/>
      <c r="B34" s="34" t="s">
        <v>43</v>
      </c>
      <c r="C34" s="25"/>
      <c r="D34" s="25"/>
      <c r="E34" s="33"/>
      <c r="F34" s="26">
        <v>58.2742798000001</v>
      </c>
      <c r="G34" s="27">
        <v>0.3200000000000056</v>
      </c>
    </row>
    <row r="35" spans="1:7" ht="15">
      <c r="A35" s="35"/>
      <c r="B35" s="37" t="s">
        <v>47</v>
      </c>
      <c r="C35" s="36"/>
      <c r="D35" s="36"/>
      <c r="E35" s="36"/>
      <c r="F35" s="39">
        <v>18633.414</v>
      </c>
      <c r="G35" s="22" t="s">
        <v>48</v>
      </c>
    </row>
    <row r="37" spans="1:7" ht="31.5" customHeight="1">
      <c r="A37" s="43" t="s">
        <v>95</v>
      </c>
      <c r="B37" s="176" t="s">
        <v>96</v>
      </c>
      <c r="C37" s="176"/>
      <c r="D37" s="176"/>
      <c r="E37" s="176"/>
      <c r="F37" s="176"/>
      <c r="G37" s="177"/>
    </row>
  </sheetData>
  <sheetProtection/>
  <mergeCells count="3">
    <mergeCell ref="A2:G2"/>
    <mergeCell ref="A3:G3"/>
    <mergeCell ref="B37:G37"/>
  </mergeCells>
  <conditionalFormatting sqref="C28:D28 C31:E34 F32">
    <cfRule type="cellIs" priority="1" dxfId="14" operator="lessThan" stopIfTrue="1">
      <formula>0</formula>
    </cfRule>
  </conditionalFormatting>
  <conditionalFormatting sqref="G32">
    <cfRule type="cellIs" priority="2" dxfId="14"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78"/>
  <sheetViews>
    <sheetView zoomScalePageLayoutView="0" workbookViewId="0" topLeftCell="C1">
      <selection activeCell="C1" sqref="C1"/>
    </sheetView>
  </sheetViews>
  <sheetFormatPr defaultColWidth="9.140625" defaultRowHeight="15"/>
  <cols>
    <col min="1" max="2" width="9.140625" style="239" hidden="1" customWidth="1"/>
    <col min="3" max="3" width="7.57421875" style="239" customWidth="1"/>
    <col min="4" max="4" width="51.28125" style="239" customWidth="1"/>
    <col min="5" max="5" width="22.28125" style="239" bestFit="1" customWidth="1"/>
    <col min="6" max="6" width="16.8515625" style="239" customWidth="1"/>
    <col min="7" max="7" width="11.00390625" style="239" customWidth="1"/>
    <col min="8" max="8" width="16.421875" style="239" customWidth="1"/>
    <col min="9" max="9" width="14.7109375" style="241" customWidth="1"/>
    <col min="10" max="10" width="20.421875" style="242" bestFit="1" customWidth="1"/>
    <col min="11" max="11" width="17.421875" style="239" hidden="1" customWidth="1"/>
    <col min="12" max="12" width="9.140625" style="243" hidden="1" customWidth="1"/>
    <col min="13" max="13" width="15.140625" style="242" hidden="1" customWidth="1"/>
    <col min="14" max="15" width="15.140625" style="239" hidden="1" customWidth="1"/>
    <col min="16" max="17" width="0" style="239" hidden="1" customWidth="1"/>
    <col min="18" max="18" width="24.28125" style="239" bestFit="1" customWidth="1"/>
    <col min="19" max="19" width="25.57421875" style="239" bestFit="1" customWidth="1"/>
    <col min="20" max="20" width="9.28125" style="239" bestFit="1" customWidth="1"/>
    <col min="21" max="16384" width="9.140625" style="239" customWidth="1"/>
  </cols>
  <sheetData>
    <row r="1" ht="15.75">
      <c r="G1" s="240"/>
    </row>
    <row r="2" ht="15.75">
      <c r="G2" s="240"/>
    </row>
    <row r="3" ht="15.75">
      <c r="G3" s="240"/>
    </row>
    <row r="4" ht="15.75">
      <c r="G4" s="240"/>
    </row>
    <row r="5" spans="3:7" ht="15.75">
      <c r="C5" s="242" t="s">
        <v>112</v>
      </c>
      <c r="G5" s="240"/>
    </row>
    <row r="6" spans="3:13" s="244" customFormat="1" ht="15.75" customHeight="1">
      <c r="C6" s="245" t="s">
        <v>612</v>
      </c>
      <c r="D6" s="246"/>
      <c r="E6" s="246"/>
      <c r="F6" s="246"/>
      <c r="G6" s="246"/>
      <c r="H6" s="246"/>
      <c r="I6" s="247"/>
      <c r="J6" s="242"/>
      <c r="L6" s="248"/>
      <c r="M6" s="242"/>
    </row>
    <row r="7" spans="3:13" s="244" customFormat="1" ht="15.75" customHeight="1">
      <c r="C7" s="249" t="s">
        <v>613</v>
      </c>
      <c r="D7" s="250"/>
      <c r="E7" s="250"/>
      <c r="F7" s="250"/>
      <c r="G7" s="250"/>
      <c r="H7" s="250"/>
      <c r="I7" s="251"/>
      <c r="J7" s="242"/>
      <c r="L7" s="248"/>
      <c r="M7" s="242"/>
    </row>
    <row r="8" spans="3:12" ht="15.75">
      <c r="C8" s="252" t="s">
        <v>614</v>
      </c>
      <c r="D8" s="253"/>
      <c r="E8" s="253"/>
      <c r="F8" s="253"/>
      <c r="G8" s="253"/>
      <c r="H8" s="253"/>
      <c r="I8" s="254"/>
      <c r="K8" s="255"/>
      <c r="L8" s="256"/>
    </row>
    <row r="9" spans="3:12" ht="15.75">
      <c r="C9" s="257"/>
      <c r="D9" s="258"/>
      <c r="E9" s="258"/>
      <c r="F9" s="258"/>
      <c r="G9" s="258"/>
      <c r="H9" s="258"/>
      <c r="I9" s="259"/>
      <c r="K9" s="255"/>
      <c r="L9" s="256"/>
    </row>
    <row r="10" spans="3:13" s="244" customFormat="1" ht="15.75">
      <c r="C10" s="260" t="s">
        <v>1</v>
      </c>
      <c r="D10" s="261" t="s">
        <v>114</v>
      </c>
      <c r="E10" s="261" t="s">
        <v>615</v>
      </c>
      <c r="F10" s="262" t="s">
        <v>4</v>
      </c>
      <c r="G10" s="261" t="s">
        <v>5</v>
      </c>
      <c r="H10" s="263" t="s">
        <v>115</v>
      </c>
      <c r="I10" s="264" t="s">
        <v>116</v>
      </c>
      <c r="J10" s="265"/>
      <c r="K10" s="266"/>
      <c r="L10" s="248"/>
      <c r="M10" s="265"/>
    </row>
    <row r="11" spans="3:13" s="244" customFormat="1" ht="15.75">
      <c r="C11" s="260"/>
      <c r="D11" s="261"/>
      <c r="E11" s="261"/>
      <c r="F11" s="262"/>
      <c r="G11" s="261"/>
      <c r="H11" s="263" t="s">
        <v>616</v>
      </c>
      <c r="I11" s="264"/>
      <c r="J11" s="265"/>
      <c r="K11" s="266"/>
      <c r="L11" s="248"/>
      <c r="M11" s="265"/>
    </row>
    <row r="12" spans="3:9" ht="15.75">
      <c r="C12" s="267"/>
      <c r="D12" s="242"/>
      <c r="E12" s="242"/>
      <c r="F12" s="242"/>
      <c r="G12" s="242"/>
      <c r="H12" s="268"/>
      <c r="I12" s="269"/>
    </row>
    <row r="13" spans="3:9" ht="15.75">
      <c r="C13" s="242"/>
      <c r="D13" s="270" t="s">
        <v>87</v>
      </c>
      <c r="E13" s="242"/>
      <c r="F13" s="242"/>
      <c r="G13" s="242"/>
      <c r="H13" s="268"/>
      <c r="I13" s="271"/>
    </row>
    <row r="14" spans="1:18" ht="15.75">
      <c r="A14" s="239" t="s">
        <v>617</v>
      </c>
      <c r="C14" s="242">
        <v>1</v>
      </c>
      <c r="D14" s="242" t="s">
        <v>8</v>
      </c>
      <c r="E14" s="242" t="s">
        <v>73</v>
      </c>
      <c r="F14" s="242" t="s">
        <v>9</v>
      </c>
      <c r="G14" s="272">
        <v>547</v>
      </c>
      <c r="H14" s="268">
        <v>6941.2754408</v>
      </c>
      <c r="I14" s="273">
        <v>18.451205544254275</v>
      </c>
      <c r="R14" s="274"/>
    </row>
    <row r="15" spans="1:18" ht="15.75">
      <c r="A15" s="239" t="s">
        <v>618</v>
      </c>
      <c r="C15" s="242">
        <v>2</v>
      </c>
      <c r="D15" s="242" t="s">
        <v>10</v>
      </c>
      <c r="E15" s="242" t="s">
        <v>74</v>
      </c>
      <c r="F15" s="242" t="s">
        <v>11</v>
      </c>
      <c r="G15" s="272">
        <v>200</v>
      </c>
      <c r="H15" s="268">
        <v>2532.116857</v>
      </c>
      <c r="I15" s="273">
        <v>6.7308391647966985</v>
      </c>
      <c r="R15" s="274"/>
    </row>
    <row r="16" spans="1:18" ht="15.75">
      <c r="A16" s="239" t="s">
        <v>619</v>
      </c>
      <c r="C16" s="242">
        <v>3</v>
      </c>
      <c r="D16" s="242" t="s">
        <v>12</v>
      </c>
      <c r="E16" s="242" t="s">
        <v>75</v>
      </c>
      <c r="F16" s="242" t="s">
        <v>13</v>
      </c>
      <c r="G16" s="272">
        <v>100</v>
      </c>
      <c r="H16" s="268">
        <v>666.6666704</v>
      </c>
      <c r="I16" s="273">
        <v>1.7721244272704324</v>
      </c>
      <c r="J16" s="275"/>
      <c r="R16" s="274"/>
    </row>
    <row r="17" spans="3:18" ht="15.75">
      <c r="C17" s="242">
        <v>4</v>
      </c>
      <c r="D17" s="242" t="s">
        <v>14</v>
      </c>
      <c r="E17" s="242" t="s">
        <v>76</v>
      </c>
      <c r="F17" s="242" t="s">
        <v>15</v>
      </c>
      <c r="G17" s="272">
        <v>117143</v>
      </c>
      <c r="H17" s="268">
        <v>462.4065249</v>
      </c>
      <c r="I17" s="273">
        <v>1.2291628402734731</v>
      </c>
      <c r="J17" s="275"/>
      <c r="R17" s="274"/>
    </row>
    <row r="18" spans="3:18" ht="15.75">
      <c r="C18" s="242"/>
      <c r="D18" s="242"/>
      <c r="E18" s="242"/>
      <c r="F18" s="242"/>
      <c r="G18" s="272"/>
      <c r="H18" s="268"/>
      <c r="I18" s="273"/>
      <c r="R18" s="274"/>
    </row>
    <row r="19" spans="3:18" ht="15.75">
      <c r="C19" s="242"/>
      <c r="D19" s="270" t="s">
        <v>16</v>
      </c>
      <c r="E19" s="242"/>
      <c r="F19" s="242"/>
      <c r="G19" s="276"/>
      <c r="H19" s="268"/>
      <c r="I19" s="273"/>
      <c r="R19" s="274"/>
    </row>
    <row r="20" spans="3:18" ht="15.75">
      <c r="C20" s="242">
        <v>5</v>
      </c>
      <c r="D20" s="242" t="s">
        <v>17</v>
      </c>
      <c r="E20" s="242" t="s">
        <v>77</v>
      </c>
      <c r="F20" s="242" t="s">
        <v>18</v>
      </c>
      <c r="G20" s="272">
        <v>580</v>
      </c>
      <c r="H20" s="268">
        <v>5800</v>
      </c>
      <c r="I20" s="273">
        <v>15.417482430914859</v>
      </c>
      <c r="R20" s="274"/>
    </row>
    <row r="21" spans="1:18" ht="15.75">
      <c r="A21" s="239" t="s">
        <v>620</v>
      </c>
      <c r="C21" s="242">
        <v>6</v>
      </c>
      <c r="D21" s="242" t="s">
        <v>621</v>
      </c>
      <c r="E21" s="242" t="s">
        <v>78</v>
      </c>
      <c r="F21" s="242" t="s">
        <v>20</v>
      </c>
      <c r="G21" s="272">
        <v>578</v>
      </c>
      <c r="H21" s="268">
        <v>2527.1462669</v>
      </c>
      <c r="I21" s="273">
        <v>6.717626408669451</v>
      </c>
      <c r="R21" s="274"/>
    </row>
    <row r="22" spans="1:18" ht="15.75">
      <c r="A22" s="239" t="s">
        <v>622</v>
      </c>
      <c r="C22" s="242">
        <v>7</v>
      </c>
      <c r="D22" s="242" t="s">
        <v>623</v>
      </c>
      <c r="E22" s="242" t="s">
        <v>78</v>
      </c>
      <c r="F22" s="242" t="s">
        <v>22</v>
      </c>
      <c r="G22" s="272">
        <v>340</v>
      </c>
      <c r="H22" s="268">
        <v>850</v>
      </c>
      <c r="I22" s="273">
        <v>2.2594586321168326</v>
      </c>
      <c r="R22" s="274"/>
    </row>
    <row r="23" spans="1:18" ht="15.75">
      <c r="A23" s="239" t="s">
        <v>624</v>
      </c>
      <c r="C23" s="242">
        <v>8</v>
      </c>
      <c r="D23" s="277" t="s">
        <v>625</v>
      </c>
      <c r="E23" s="242" t="s">
        <v>78</v>
      </c>
      <c r="F23" s="242" t="s">
        <v>24</v>
      </c>
      <c r="G23" s="272">
        <v>150</v>
      </c>
      <c r="H23" s="268">
        <v>725.718601</v>
      </c>
      <c r="I23" s="273">
        <v>1.9290954794320019</v>
      </c>
      <c r="R23" s="274"/>
    </row>
    <row r="24" spans="1:18" ht="15.75">
      <c r="A24" s="239" t="s">
        <v>626</v>
      </c>
      <c r="C24" s="242">
        <v>9</v>
      </c>
      <c r="D24" s="242" t="s">
        <v>17</v>
      </c>
      <c r="E24" s="242" t="s">
        <v>77</v>
      </c>
      <c r="F24" s="242" t="s">
        <v>25</v>
      </c>
      <c r="G24" s="272">
        <v>35</v>
      </c>
      <c r="H24" s="268">
        <v>350</v>
      </c>
      <c r="I24" s="273">
        <v>0.9303653191069312</v>
      </c>
      <c r="R24" s="274"/>
    </row>
    <row r="25" spans="1:18" ht="15.75">
      <c r="A25" s="239" t="s">
        <v>627</v>
      </c>
      <c r="C25" s="242">
        <v>10</v>
      </c>
      <c r="D25" s="242" t="s">
        <v>26</v>
      </c>
      <c r="E25" s="242" t="s">
        <v>79</v>
      </c>
      <c r="F25" s="242" t="s">
        <v>27</v>
      </c>
      <c r="G25" s="272">
        <v>113</v>
      </c>
      <c r="H25" s="268">
        <v>282.499999</v>
      </c>
      <c r="I25" s="273">
        <v>0.7509377191924077</v>
      </c>
      <c r="R25" s="274"/>
    </row>
    <row r="26" spans="3:18" ht="15.75">
      <c r="C26" s="242">
        <v>11</v>
      </c>
      <c r="D26" s="277" t="s">
        <v>17</v>
      </c>
      <c r="E26" s="242" t="s">
        <v>77</v>
      </c>
      <c r="F26" s="277" t="s">
        <v>28</v>
      </c>
      <c r="G26" s="272">
        <v>25</v>
      </c>
      <c r="H26" s="268">
        <v>250</v>
      </c>
      <c r="I26" s="273">
        <v>0.6645466565049508</v>
      </c>
      <c r="R26" s="274"/>
    </row>
    <row r="27" spans="3:18" ht="15.75">
      <c r="C27" s="242">
        <v>12</v>
      </c>
      <c r="D27" s="242" t="s">
        <v>29</v>
      </c>
      <c r="E27" s="242" t="s">
        <v>80</v>
      </c>
      <c r="F27" s="242" t="s">
        <v>30</v>
      </c>
      <c r="G27" s="272">
        <v>20960</v>
      </c>
      <c r="H27" s="268">
        <v>209.6000008</v>
      </c>
      <c r="I27" s="273">
        <v>0.5571559189403</v>
      </c>
      <c r="R27" s="274"/>
    </row>
    <row r="28" spans="1:18" ht="15.75">
      <c r="A28" s="239" t="s">
        <v>612</v>
      </c>
      <c r="C28" s="242">
        <v>13</v>
      </c>
      <c r="D28" s="242" t="s">
        <v>17</v>
      </c>
      <c r="E28" s="242" t="s">
        <v>77</v>
      </c>
      <c r="F28" s="242" t="s">
        <v>31</v>
      </c>
      <c r="G28" s="272">
        <v>16</v>
      </c>
      <c r="H28" s="268">
        <v>160</v>
      </c>
      <c r="I28" s="273">
        <v>0.42530986016316846</v>
      </c>
      <c r="R28" s="274"/>
    </row>
    <row r="29" spans="3:18" ht="15.75">
      <c r="C29" s="242">
        <v>14</v>
      </c>
      <c r="D29" s="242" t="s">
        <v>625</v>
      </c>
      <c r="E29" s="242" t="s">
        <v>78</v>
      </c>
      <c r="F29" s="242" t="s">
        <v>32</v>
      </c>
      <c r="G29" s="272">
        <v>20</v>
      </c>
      <c r="H29" s="268">
        <v>96.5205149</v>
      </c>
      <c r="I29" s="273">
        <v>0.2565695418437251</v>
      </c>
      <c r="R29" s="274"/>
    </row>
    <row r="30" spans="3:18" ht="15.75">
      <c r="C30" s="242"/>
      <c r="D30" s="242"/>
      <c r="E30" s="242"/>
      <c r="F30" s="242"/>
      <c r="G30" s="272"/>
      <c r="H30" s="268"/>
      <c r="I30" s="273"/>
      <c r="R30" s="274"/>
    </row>
    <row r="31" spans="3:18" ht="15.75">
      <c r="C31" s="242"/>
      <c r="D31" s="270" t="s">
        <v>85</v>
      </c>
      <c r="E31" s="242"/>
      <c r="F31" s="242"/>
      <c r="G31" s="272"/>
      <c r="H31" s="268"/>
      <c r="I31" s="273"/>
      <c r="R31" s="274"/>
    </row>
    <row r="32" spans="3:18" ht="15.75">
      <c r="C32" s="242">
        <v>15</v>
      </c>
      <c r="D32" s="277" t="s">
        <v>33</v>
      </c>
      <c r="E32" s="242" t="s">
        <v>34</v>
      </c>
      <c r="F32" s="277" t="s">
        <v>35</v>
      </c>
      <c r="G32" s="272">
        <v>340</v>
      </c>
      <c r="H32" s="268">
        <v>1659.6370386</v>
      </c>
      <c r="I32" s="273">
        <v>4.411624980053632</v>
      </c>
      <c r="R32" s="274"/>
    </row>
    <row r="33" spans="3:18" ht="15.75">
      <c r="C33" s="242">
        <v>16</v>
      </c>
      <c r="D33" s="277" t="s">
        <v>36</v>
      </c>
      <c r="E33" s="242" t="s">
        <v>37</v>
      </c>
      <c r="F33" s="277" t="s">
        <v>38</v>
      </c>
      <c r="G33" s="272">
        <v>138</v>
      </c>
      <c r="H33" s="268">
        <v>678.454126</v>
      </c>
      <c r="I33" s="273">
        <v>1.8034576841011545</v>
      </c>
      <c r="R33" s="274"/>
    </row>
    <row r="34" spans="3:18" ht="15.75">
      <c r="C34" s="242">
        <v>17</v>
      </c>
      <c r="D34" s="277" t="s">
        <v>39</v>
      </c>
      <c r="E34" s="242" t="s">
        <v>34</v>
      </c>
      <c r="F34" s="277" t="s">
        <v>40</v>
      </c>
      <c r="G34" s="272">
        <v>135</v>
      </c>
      <c r="H34" s="268">
        <v>664.3777033</v>
      </c>
      <c r="I34" s="273">
        <v>1.7660399255378127</v>
      </c>
      <c r="R34" s="274"/>
    </row>
    <row r="35" spans="3:18" ht="15.75">
      <c r="C35" s="242">
        <v>18</v>
      </c>
      <c r="D35" s="277" t="s">
        <v>41</v>
      </c>
      <c r="E35" s="242" t="s">
        <v>34</v>
      </c>
      <c r="F35" s="277" t="s">
        <v>42</v>
      </c>
      <c r="G35" s="272">
        <v>134</v>
      </c>
      <c r="H35" s="268">
        <v>656.8819638</v>
      </c>
      <c r="I35" s="273">
        <v>1.7461148510467845</v>
      </c>
      <c r="R35" s="274"/>
    </row>
    <row r="36" spans="3:18" ht="15.75">
      <c r="C36" s="267"/>
      <c r="D36" s="277"/>
      <c r="E36" s="242"/>
      <c r="F36" s="277"/>
      <c r="G36" s="272"/>
      <c r="H36" s="268"/>
      <c r="I36" s="269"/>
      <c r="R36" s="274"/>
    </row>
    <row r="37" spans="3:22" ht="15.75">
      <c r="C37" s="267"/>
      <c r="D37" s="278" t="s">
        <v>43</v>
      </c>
      <c r="E37" s="279"/>
      <c r="F37" s="279"/>
      <c r="G37" s="279"/>
      <c r="H37" s="280">
        <f>SUM(H14:H35)</f>
        <v>25513.3017074</v>
      </c>
      <c r="I37" s="281">
        <f>SUM(I14:I35)</f>
        <v>67.8191173842189</v>
      </c>
      <c r="J37" s="282"/>
      <c r="R37" s="274"/>
      <c r="S37" s="274"/>
      <c r="T37" s="283"/>
      <c r="V37" s="283"/>
    </row>
    <row r="38" spans="3:10" ht="15.75">
      <c r="C38" s="267"/>
      <c r="D38" s="284"/>
      <c r="E38" s="284"/>
      <c r="F38" s="284"/>
      <c r="G38" s="284"/>
      <c r="H38" s="285"/>
      <c r="I38" s="286"/>
      <c r="J38" s="284"/>
    </row>
    <row r="39" spans="3:12" ht="15.75">
      <c r="C39" s="267"/>
      <c r="D39" s="270" t="s">
        <v>628</v>
      </c>
      <c r="E39" s="242"/>
      <c r="F39" s="242"/>
      <c r="G39" s="242"/>
      <c r="H39" s="268"/>
      <c r="I39" s="269"/>
      <c r="K39" s="255"/>
      <c r="L39" s="256"/>
    </row>
    <row r="40" spans="2:18" ht="15.75">
      <c r="B40" s="239" t="str">
        <f>+$C$6&amp;D40</f>
        <v>IL&amp;FS  Infrastructure Debt Fund Series 1BTriparty Repo</v>
      </c>
      <c r="C40" s="267"/>
      <c r="D40" s="287" t="s">
        <v>629</v>
      </c>
      <c r="E40" s="288"/>
      <c r="F40" s="288"/>
      <c r="G40" s="288"/>
      <c r="H40" s="268">
        <v>11667.0723862</v>
      </c>
      <c r="I40" s="273">
        <v>31.01</v>
      </c>
      <c r="R40" s="274"/>
    </row>
    <row r="41" spans="3:13" s="244" customFormat="1" ht="15.75">
      <c r="C41" s="289"/>
      <c r="D41" s="278" t="s">
        <v>43</v>
      </c>
      <c r="E41" s="278"/>
      <c r="F41" s="278"/>
      <c r="G41" s="278"/>
      <c r="H41" s="290">
        <f>SUM(H40:H40)</f>
        <v>11667.0723862</v>
      </c>
      <c r="I41" s="281">
        <f>I40</f>
        <v>31.01</v>
      </c>
      <c r="J41" s="284"/>
      <c r="L41" s="248"/>
      <c r="M41" s="242"/>
    </row>
    <row r="42" spans="3:9" ht="15.75">
      <c r="C42" s="267"/>
      <c r="D42" s="242"/>
      <c r="E42" s="242"/>
      <c r="F42" s="242"/>
      <c r="G42" s="242"/>
      <c r="H42" s="268"/>
      <c r="I42" s="269"/>
    </row>
    <row r="43" spans="2:9" ht="15.75">
      <c r="B43" s="239" t="str">
        <f>+$C$6&amp;D43</f>
        <v>IL&amp;FS  Infrastructure Debt Fund Series 1BTriparty Repo Margin</v>
      </c>
      <c r="C43" s="267"/>
      <c r="D43" s="270" t="s">
        <v>630</v>
      </c>
      <c r="E43" s="242"/>
      <c r="F43" s="242"/>
      <c r="G43" s="276"/>
      <c r="H43" s="268">
        <v>44.53262</v>
      </c>
      <c r="I43" s="273">
        <f>H43/H50*100</f>
        <v>0.11837601490562201</v>
      </c>
    </row>
    <row r="44" spans="3:9" ht="15.75">
      <c r="C44" s="267"/>
      <c r="D44" s="278" t="s">
        <v>43</v>
      </c>
      <c r="E44" s="278"/>
      <c r="F44" s="278"/>
      <c r="G44" s="278"/>
      <c r="H44" s="280">
        <f>H43</f>
        <v>44.53262</v>
      </c>
      <c r="I44" s="281">
        <f>I43</f>
        <v>0.11837601490562201</v>
      </c>
    </row>
    <row r="45" spans="3:9" ht="15.75">
      <c r="C45" s="267"/>
      <c r="D45" s="242"/>
      <c r="E45" s="242"/>
      <c r="F45" s="242"/>
      <c r="G45" s="242"/>
      <c r="H45" s="268"/>
      <c r="I45" s="269"/>
    </row>
    <row r="46" spans="3:9" ht="15.75">
      <c r="C46" s="267"/>
      <c r="D46" s="270" t="s">
        <v>183</v>
      </c>
      <c r="E46" s="242"/>
      <c r="F46" s="242"/>
      <c r="G46" s="242"/>
      <c r="H46" s="268"/>
      <c r="I46" s="269"/>
    </row>
    <row r="47" spans="3:10" ht="15.75">
      <c r="C47" s="267">
        <v>1</v>
      </c>
      <c r="D47" s="242" t="s">
        <v>46</v>
      </c>
      <c r="E47" s="242"/>
      <c r="F47" s="242"/>
      <c r="G47" s="242"/>
      <c r="H47" s="268">
        <f>H49-H48</f>
        <v>-50.12825170000065</v>
      </c>
      <c r="I47" s="273">
        <f>H47/H50*100</f>
        <v>-0.13325024825469617</v>
      </c>
      <c r="J47" s="275"/>
    </row>
    <row r="48" spans="2:9" ht="15.75">
      <c r="B48" s="239" t="str">
        <f>+$C$6&amp;D48</f>
        <v>IL&amp;FS  Infrastructure Debt Fund Series 1BCash &amp; Cash Equivalents</v>
      </c>
      <c r="C48" s="267">
        <v>2</v>
      </c>
      <c r="D48" s="268" t="s">
        <v>45</v>
      </c>
      <c r="E48" s="242"/>
      <c r="F48" s="242"/>
      <c r="G48" s="242"/>
      <c r="H48" s="268">
        <v>444.8529243</v>
      </c>
      <c r="I48" s="273">
        <f>H48/H50*100</f>
        <v>1.18250209392006</v>
      </c>
    </row>
    <row r="49" spans="3:13" s="244" customFormat="1" ht="15.75">
      <c r="C49" s="289"/>
      <c r="D49" s="278" t="s">
        <v>43</v>
      </c>
      <c r="E49" s="278"/>
      <c r="F49" s="278"/>
      <c r="G49" s="291"/>
      <c r="H49" s="280">
        <v>394.72467259999934</v>
      </c>
      <c r="I49" s="281">
        <f>I47+I48</f>
        <v>1.0492518456653637</v>
      </c>
      <c r="J49" s="284"/>
      <c r="L49" s="248"/>
      <c r="M49" s="242"/>
    </row>
    <row r="50" spans="3:19" s="244" customFormat="1" ht="15.75">
      <c r="C50" s="289"/>
      <c r="D50" s="292" t="s">
        <v>47</v>
      </c>
      <c r="E50" s="292"/>
      <c r="F50" s="292"/>
      <c r="G50" s="292"/>
      <c r="H50" s="293">
        <v>37619.631</v>
      </c>
      <c r="I50" s="294">
        <f>I37+I41+I44+I49</f>
        <v>99.99674524478989</v>
      </c>
      <c r="J50" s="295"/>
      <c r="L50" s="248"/>
      <c r="M50" s="242"/>
      <c r="R50" s="296"/>
      <c r="S50" s="274"/>
    </row>
    <row r="51" spans="3:19" ht="15.75">
      <c r="C51" s="267"/>
      <c r="D51" s="295"/>
      <c r="E51" s="295"/>
      <c r="F51" s="295"/>
      <c r="G51" s="295"/>
      <c r="H51" s="297"/>
      <c r="I51" s="298"/>
      <c r="J51" s="295"/>
      <c r="R51" s="274"/>
      <c r="S51" s="299"/>
    </row>
    <row r="52" spans="3:19" ht="15.75">
      <c r="C52" s="267"/>
      <c r="D52" s="295"/>
      <c r="E52" s="295"/>
      <c r="F52" s="295"/>
      <c r="G52" s="295"/>
      <c r="H52" s="297"/>
      <c r="I52" s="298"/>
      <c r="J52" s="300"/>
      <c r="R52" s="274"/>
      <c r="S52" s="299"/>
    </row>
    <row r="53" spans="3:19" ht="15.75">
      <c r="C53" s="267"/>
      <c r="D53" s="301" t="s">
        <v>631</v>
      </c>
      <c r="E53" s="277"/>
      <c r="F53" s="277"/>
      <c r="G53" s="277"/>
      <c r="H53" s="277"/>
      <c r="I53" s="302"/>
      <c r="J53" s="295"/>
      <c r="R53" s="274"/>
      <c r="S53" s="299"/>
    </row>
    <row r="54" spans="3:19" ht="31.5" customHeight="1">
      <c r="C54" s="267"/>
      <c r="D54" s="303" t="s">
        <v>632</v>
      </c>
      <c r="E54" s="304" t="s">
        <v>633</v>
      </c>
      <c r="F54" s="277"/>
      <c r="G54" s="277"/>
      <c r="H54" s="277"/>
      <c r="I54" s="302"/>
      <c r="J54" s="295"/>
      <c r="R54" s="274"/>
      <c r="S54" s="299"/>
    </row>
    <row r="55" spans="3:19" ht="15.75">
      <c r="C55" s="267"/>
      <c r="D55" s="305" t="s">
        <v>634</v>
      </c>
      <c r="E55" s="277"/>
      <c r="F55" s="277"/>
      <c r="G55" s="277"/>
      <c r="H55" s="277"/>
      <c r="I55" s="302"/>
      <c r="J55" s="295"/>
      <c r="R55" s="274"/>
      <c r="S55" s="299"/>
    </row>
    <row r="56" spans="3:19" ht="15.75">
      <c r="C56" s="267"/>
      <c r="D56" s="306" t="s">
        <v>635</v>
      </c>
      <c r="E56" s="307">
        <v>1708337.0902</v>
      </c>
      <c r="F56" s="277"/>
      <c r="G56" s="277"/>
      <c r="H56" s="277"/>
      <c r="I56" s="302"/>
      <c r="J56" s="295"/>
      <c r="R56" s="274"/>
      <c r="S56" s="299"/>
    </row>
    <row r="57" spans="3:19" ht="15.75">
      <c r="C57" s="267"/>
      <c r="D57" s="306" t="s">
        <v>636</v>
      </c>
      <c r="E57" s="307">
        <v>1708337.0894</v>
      </c>
      <c r="F57" s="277"/>
      <c r="G57" s="277"/>
      <c r="H57" s="277"/>
      <c r="I57" s="302"/>
      <c r="J57" s="295"/>
      <c r="R57" s="274"/>
      <c r="S57" s="299"/>
    </row>
    <row r="58" spans="3:19" ht="15.75">
      <c r="C58" s="267"/>
      <c r="D58" s="305" t="s">
        <v>637</v>
      </c>
      <c r="E58" s="277"/>
      <c r="F58" s="277"/>
      <c r="G58" s="277"/>
      <c r="H58" s="277"/>
      <c r="I58" s="302"/>
      <c r="J58" s="295"/>
      <c r="R58" s="274"/>
      <c r="S58" s="299"/>
    </row>
    <row r="59" spans="3:19" ht="15.75">
      <c r="C59" s="267"/>
      <c r="D59" s="306" t="s">
        <v>635</v>
      </c>
      <c r="E59" s="307">
        <v>1594660.3107</v>
      </c>
      <c r="F59" s="277"/>
      <c r="G59" s="277"/>
      <c r="H59" s="277"/>
      <c r="I59" s="302"/>
      <c r="J59" s="295"/>
      <c r="R59" s="274"/>
      <c r="S59" s="299"/>
    </row>
    <row r="60" spans="3:19" ht="15.75">
      <c r="C60" s="267"/>
      <c r="D60" s="306" t="s">
        <v>636</v>
      </c>
      <c r="E60" s="307">
        <v>1594660.3098</v>
      </c>
      <c r="F60" s="277"/>
      <c r="G60" s="277"/>
      <c r="H60" s="277"/>
      <c r="I60" s="302"/>
      <c r="J60" s="295"/>
      <c r="R60" s="274"/>
      <c r="S60" s="299"/>
    </row>
    <row r="61" spans="3:19" ht="15.75">
      <c r="C61" s="267"/>
      <c r="D61" s="308" t="s">
        <v>638</v>
      </c>
      <c r="E61" s="309" t="s">
        <v>639</v>
      </c>
      <c r="F61" s="277"/>
      <c r="G61" s="277"/>
      <c r="H61" s="277"/>
      <c r="I61" s="302"/>
      <c r="J61" s="295"/>
      <c r="R61" s="274"/>
      <c r="S61" s="299"/>
    </row>
    <row r="62" spans="3:19" ht="15.75">
      <c r="C62" s="267"/>
      <c r="D62" s="308" t="s">
        <v>640</v>
      </c>
      <c r="E62" s="309" t="s">
        <v>639</v>
      </c>
      <c r="F62" s="277"/>
      <c r="G62" s="277"/>
      <c r="H62" s="277"/>
      <c r="I62" s="302"/>
      <c r="J62" s="295"/>
      <c r="R62" s="274"/>
      <c r="S62" s="299"/>
    </row>
    <row r="63" spans="3:19" ht="31.5">
      <c r="C63" s="267"/>
      <c r="D63" s="303" t="s">
        <v>641</v>
      </c>
      <c r="E63" s="309" t="s">
        <v>639</v>
      </c>
      <c r="F63" s="277"/>
      <c r="G63" s="277"/>
      <c r="H63" s="277"/>
      <c r="I63" s="302"/>
      <c r="J63" s="295"/>
      <c r="R63" s="274"/>
      <c r="S63" s="299"/>
    </row>
    <row r="64" spans="3:19" ht="15.75">
      <c r="C64" s="267"/>
      <c r="D64" s="308" t="s">
        <v>642</v>
      </c>
      <c r="E64" s="309" t="s">
        <v>639</v>
      </c>
      <c r="F64" s="277"/>
      <c r="G64" s="277"/>
      <c r="H64" s="277"/>
      <c r="I64" s="302"/>
      <c r="J64" s="295"/>
      <c r="R64" s="274"/>
      <c r="S64" s="299"/>
    </row>
    <row r="65" spans="3:19" ht="15.75">
      <c r="C65" s="267"/>
      <c r="D65" s="308" t="s">
        <v>643</v>
      </c>
      <c r="E65" s="310" t="s">
        <v>644</v>
      </c>
      <c r="F65" s="277"/>
      <c r="G65" s="277"/>
      <c r="H65" s="277"/>
      <c r="I65" s="302"/>
      <c r="J65" s="295"/>
      <c r="R65" s="274"/>
      <c r="S65" s="299"/>
    </row>
    <row r="66" spans="3:19" ht="15.75">
      <c r="C66" s="267"/>
      <c r="D66" s="305" t="s">
        <v>645</v>
      </c>
      <c r="E66" s="277"/>
      <c r="F66" s="277"/>
      <c r="G66" s="277"/>
      <c r="H66" s="277"/>
      <c r="I66" s="302"/>
      <c r="J66" s="295"/>
      <c r="R66" s="274"/>
      <c r="S66" s="299"/>
    </row>
    <row r="67" spans="3:19" ht="15.75">
      <c r="C67" s="267"/>
      <c r="D67" s="311" t="s">
        <v>646</v>
      </c>
      <c r="E67" s="312" t="s">
        <v>647</v>
      </c>
      <c r="F67" s="277"/>
      <c r="G67" s="277"/>
      <c r="H67" s="312" t="s">
        <v>183</v>
      </c>
      <c r="I67" s="313"/>
      <c r="J67" s="295"/>
      <c r="R67" s="274"/>
      <c r="S67" s="299"/>
    </row>
    <row r="68" spans="3:19" ht="15.75">
      <c r="C68" s="267"/>
      <c r="D68" s="314" t="s">
        <v>648</v>
      </c>
      <c r="E68" s="309" t="s">
        <v>639</v>
      </c>
      <c r="F68" s="277"/>
      <c r="G68" s="277"/>
      <c r="H68" s="309" t="s">
        <v>639</v>
      </c>
      <c r="I68" s="315"/>
      <c r="J68" s="295"/>
      <c r="R68" s="274"/>
      <c r="S68" s="299"/>
    </row>
    <row r="69" spans="3:19" ht="15.75">
      <c r="C69" s="267"/>
      <c r="D69" s="316" t="s">
        <v>649</v>
      </c>
      <c r="E69" s="316"/>
      <c r="F69" s="316"/>
      <c r="G69" s="316"/>
      <c r="H69" s="316"/>
      <c r="I69" s="317"/>
      <c r="J69" s="295"/>
      <c r="R69" s="274"/>
      <c r="S69" s="299"/>
    </row>
    <row r="70" spans="3:19" ht="15.75">
      <c r="C70" s="267"/>
      <c r="D70" s="316"/>
      <c r="E70" s="316"/>
      <c r="F70" s="316"/>
      <c r="G70" s="316"/>
      <c r="H70" s="316"/>
      <c r="I70" s="317"/>
      <c r="J70" s="295"/>
      <c r="R70" s="274"/>
      <c r="S70" s="299"/>
    </row>
    <row r="71" spans="3:19" ht="15.75">
      <c r="C71" s="267"/>
      <c r="D71" s="318" t="s">
        <v>650</v>
      </c>
      <c r="E71" s="277"/>
      <c r="F71" s="276"/>
      <c r="G71" s="276"/>
      <c r="H71" s="277"/>
      <c r="I71" s="302"/>
      <c r="J71" s="295"/>
      <c r="R71" s="274"/>
      <c r="S71" s="299"/>
    </row>
    <row r="72" spans="3:19" ht="15.75">
      <c r="C72" s="267"/>
      <c r="D72" s="295"/>
      <c r="E72" s="295"/>
      <c r="F72" s="295"/>
      <c r="G72" s="295"/>
      <c r="H72" s="297"/>
      <c r="I72" s="298"/>
      <c r="J72" s="295"/>
      <c r="R72" s="274"/>
      <c r="S72" s="299"/>
    </row>
    <row r="73" spans="3:19" ht="15.75">
      <c r="C73" s="267"/>
      <c r="D73" s="295"/>
      <c r="E73" s="295"/>
      <c r="F73" s="295"/>
      <c r="G73" s="295"/>
      <c r="H73" s="297"/>
      <c r="I73" s="298"/>
      <c r="J73" s="295"/>
      <c r="R73" s="274"/>
      <c r="S73" s="299"/>
    </row>
    <row r="74" spans="3:9" ht="15.75">
      <c r="C74" s="267"/>
      <c r="D74" s="319" t="s">
        <v>651</v>
      </c>
      <c r="E74" s="242"/>
      <c r="F74" s="242"/>
      <c r="G74" s="242"/>
      <c r="H74" s="275"/>
      <c r="I74" s="269"/>
    </row>
    <row r="75" spans="3:9" ht="15.75">
      <c r="C75" s="242"/>
      <c r="D75" s="242"/>
      <c r="E75" s="242"/>
      <c r="F75" s="242"/>
      <c r="G75" s="242"/>
      <c r="H75" s="275"/>
      <c r="I75" s="271"/>
    </row>
    <row r="76" spans="3:9" ht="31.5" customHeight="1">
      <c r="C76" s="320" t="s">
        <v>95</v>
      </c>
      <c r="D76" s="321" t="s">
        <v>96</v>
      </c>
      <c r="E76" s="321"/>
      <c r="F76" s="321"/>
      <c r="G76" s="321"/>
      <c r="H76" s="321"/>
      <c r="I76" s="322"/>
    </row>
    <row r="77" spans="7:8" ht="15.75" hidden="1">
      <c r="G77" s="239">
        <v>3852457006.35</v>
      </c>
      <c r="H77" s="274">
        <v>38524.570063499996</v>
      </c>
    </row>
    <row r="78" ht="15.75" hidden="1">
      <c r="H78" s="274">
        <v>3396.884850500006</v>
      </c>
    </row>
  </sheetData>
  <sheetProtection/>
  <mergeCells count="10">
    <mergeCell ref="D69:I70"/>
    <mergeCell ref="D76:I76"/>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81"/>
  <sheetViews>
    <sheetView zoomScalePageLayoutView="0" workbookViewId="0" topLeftCell="C1">
      <selection activeCell="D3" sqref="D3"/>
    </sheetView>
  </sheetViews>
  <sheetFormatPr defaultColWidth="9.140625" defaultRowHeight="15"/>
  <cols>
    <col min="1" max="2" width="13.00390625" style="244" hidden="1" customWidth="1"/>
    <col min="3" max="3" width="7.57421875" style="244" customWidth="1"/>
    <col min="4" max="4" width="58.7109375" style="244" customWidth="1"/>
    <col min="5" max="5" width="23.7109375" style="244" bestFit="1" customWidth="1"/>
    <col min="6" max="6" width="16.28125" style="244" customWidth="1"/>
    <col min="7" max="7" width="20.00390625" style="244" bestFit="1" customWidth="1"/>
    <col min="8" max="8" width="17.8515625" style="244" customWidth="1"/>
    <col min="9" max="9" width="14.7109375" style="244" customWidth="1"/>
    <col min="10" max="10" width="14.57421875" style="242" customWidth="1"/>
    <col min="11" max="11" width="21.00390625" style="244" hidden="1" customWidth="1"/>
    <col min="12" max="12" width="9.140625" style="248" hidden="1" customWidth="1"/>
    <col min="13" max="13" width="15.140625" style="242" customWidth="1"/>
    <col min="14" max="14" width="23.421875" style="244" bestFit="1" customWidth="1"/>
    <col min="15" max="16" width="9.28125" style="244" bestFit="1" customWidth="1"/>
    <col min="17" max="16384" width="9.140625" style="244" customWidth="1"/>
  </cols>
  <sheetData>
    <row r="1" ht="15.75">
      <c r="G1" s="323"/>
    </row>
    <row r="2" ht="15.75">
      <c r="G2" s="323"/>
    </row>
    <row r="3" ht="15.75">
      <c r="G3" s="323"/>
    </row>
    <row r="4" ht="15.75">
      <c r="G4" s="323"/>
    </row>
    <row r="5" spans="3:7" ht="15.75">
      <c r="C5" s="242" t="s">
        <v>112</v>
      </c>
      <c r="G5" s="323"/>
    </row>
    <row r="6" spans="3:9" ht="15.75" customHeight="1">
      <c r="C6" s="245" t="s">
        <v>652</v>
      </c>
      <c r="D6" s="246"/>
      <c r="E6" s="246"/>
      <c r="F6" s="246"/>
      <c r="G6" s="246"/>
      <c r="H6" s="246"/>
      <c r="I6" s="247"/>
    </row>
    <row r="7" spans="3:9" ht="15.75" customHeight="1">
      <c r="C7" s="249" t="s">
        <v>613</v>
      </c>
      <c r="D7" s="250"/>
      <c r="E7" s="250"/>
      <c r="F7" s="250"/>
      <c r="G7" s="250"/>
      <c r="H7" s="250"/>
      <c r="I7" s="251"/>
    </row>
    <row r="8" spans="3:12" ht="15.75">
      <c r="C8" s="252" t="s">
        <v>614</v>
      </c>
      <c r="D8" s="253"/>
      <c r="E8" s="253"/>
      <c r="F8" s="253"/>
      <c r="G8" s="253"/>
      <c r="H8" s="253"/>
      <c r="I8" s="254"/>
      <c r="K8" s="324"/>
      <c r="L8" s="325"/>
    </row>
    <row r="9" spans="3:12" ht="15.75">
      <c r="C9" s="257"/>
      <c r="D9" s="258"/>
      <c r="E9" s="258"/>
      <c r="F9" s="258"/>
      <c r="G9" s="258"/>
      <c r="H9" s="258"/>
      <c r="I9" s="326"/>
      <c r="K9" s="324"/>
      <c r="L9" s="325"/>
    </row>
    <row r="10" spans="3:13" ht="15.75">
      <c r="C10" s="260" t="s">
        <v>1</v>
      </c>
      <c r="D10" s="261" t="s">
        <v>114</v>
      </c>
      <c r="E10" s="261" t="s">
        <v>615</v>
      </c>
      <c r="F10" s="262" t="s">
        <v>4</v>
      </c>
      <c r="G10" s="261" t="s">
        <v>5</v>
      </c>
      <c r="H10" s="263" t="s">
        <v>115</v>
      </c>
      <c r="I10" s="327" t="s">
        <v>116</v>
      </c>
      <c r="J10" s="265"/>
      <c r="K10" s="266"/>
      <c r="M10" s="265"/>
    </row>
    <row r="11" spans="3:13" ht="15.75">
      <c r="C11" s="260"/>
      <c r="D11" s="261"/>
      <c r="E11" s="261"/>
      <c r="F11" s="262"/>
      <c r="G11" s="261"/>
      <c r="H11" s="263" t="s">
        <v>616</v>
      </c>
      <c r="I11" s="327"/>
      <c r="J11" s="265"/>
      <c r="K11" s="266"/>
      <c r="M11" s="265"/>
    </row>
    <row r="12" spans="3:12" s="242" customFormat="1" ht="15.75">
      <c r="C12" s="267"/>
      <c r="H12" s="268"/>
      <c r="I12" s="269"/>
      <c r="K12" s="244"/>
      <c r="L12" s="248"/>
    </row>
    <row r="13" spans="4:12" s="242" customFormat="1" ht="15.75">
      <c r="D13" s="270" t="s">
        <v>87</v>
      </c>
      <c r="H13" s="268"/>
      <c r="I13" s="271"/>
      <c r="K13" s="244"/>
      <c r="L13" s="248"/>
    </row>
    <row r="14" spans="1:12" s="242" customFormat="1" ht="15.75">
      <c r="A14" s="242" t="str">
        <f aca="true" t="shared" si="0" ref="A14:A25">+$C$6&amp;D14</f>
        <v>IL&amp;FS  Infrastructure Debt Fund Series 1CIL&amp;FS Solar Power Ltd</v>
      </c>
      <c r="C14" s="242">
        <v>1</v>
      </c>
      <c r="D14" s="242" t="s">
        <v>8</v>
      </c>
      <c r="E14" s="242" t="s">
        <v>73</v>
      </c>
      <c r="F14" s="242" t="s">
        <v>9</v>
      </c>
      <c r="G14" s="272">
        <v>619</v>
      </c>
      <c r="H14" s="268">
        <v>7854.9350966</v>
      </c>
      <c r="I14" s="273">
        <v>17.74</v>
      </c>
      <c r="K14" s="239"/>
      <c r="L14" s="243"/>
    </row>
    <row r="15" spans="1:12" s="242" customFormat="1" ht="15.75">
      <c r="A15" s="242" t="str">
        <f t="shared" si="0"/>
        <v>IL&amp;FS  Infrastructure Debt Fund Series 1CBhilwara Green Energy Ltd</v>
      </c>
      <c r="C15" s="242">
        <v>2</v>
      </c>
      <c r="D15" s="242" t="s">
        <v>14</v>
      </c>
      <c r="E15" s="242" t="s">
        <v>76</v>
      </c>
      <c r="F15" s="242" t="s">
        <v>49</v>
      </c>
      <c r="G15" s="272">
        <v>458496</v>
      </c>
      <c r="H15" s="268">
        <v>4584.96</v>
      </c>
      <c r="I15" s="273">
        <v>10.356914120464317</v>
      </c>
      <c r="J15" s="275"/>
      <c r="K15" s="239"/>
      <c r="L15" s="243"/>
    </row>
    <row r="16" spans="1:12" s="242" customFormat="1" ht="15.75">
      <c r="A16" s="242" t="str">
        <f t="shared" si="0"/>
        <v>IL&amp;FS  Infrastructure Debt Fund Series 1CIL&amp;FS Wind Energy Ltd</v>
      </c>
      <c r="C16" s="242">
        <v>3</v>
      </c>
      <c r="D16" s="242" t="s">
        <v>10</v>
      </c>
      <c r="E16" s="242" t="s">
        <v>74</v>
      </c>
      <c r="F16" s="242" t="s">
        <v>50</v>
      </c>
      <c r="G16" s="272">
        <v>299</v>
      </c>
      <c r="H16" s="268">
        <v>3785.5147012</v>
      </c>
      <c r="I16" s="273">
        <v>8.55</v>
      </c>
      <c r="J16" s="272"/>
      <c r="K16" s="239"/>
      <c r="L16" s="243"/>
    </row>
    <row r="17" spans="3:12" s="242" customFormat="1" ht="15.75">
      <c r="C17" s="242">
        <v>4</v>
      </c>
      <c r="D17" s="242" t="s">
        <v>12</v>
      </c>
      <c r="E17" s="242" t="s">
        <v>75</v>
      </c>
      <c r="F17" s="242" t="s">
        <v>51</v>
      </c>
      <c r="G17" s="272">
        <v>200</v>
      </c>
      <c r="H17" s="268">
        <v>2000.0000004</v>
      </c>
      <c r="I17" s="273">
        <v>4.52</v>
      </c>
      <c r="J17" s="272"/>
      <c r="K17" s="239"/>
      <c r="L17" s="243"/>
    </row>
    <row r="18" spans="1:12" s="242" customFormat="1" ht="15.75">
      <c r="A18" s="242" t="str">
        <f t="shared" si="0"/>
        <v>IL&amp;FS  Infrastructure Debt Fund Series 1C</v>
      </c>
      <c r="G18" s="272"/>
      <c r="H18" s="268"/>
      <c r="I18" s="273"/>
      <c r="K18" s="239"/>
      <c r="L18" s="243"/>
    </row>
    <row r="19" spans="1:12" s="242" customFormat="1" ht="15.75">
      <c r="A19" s="242" t="str">
        <f t="shared" si="0"/>
        <v>IL&amp;FS  Infrastructure Debt Fund Series 1CDebt Instrument-Privately Placed-Unlisted</v>
      </c>
      <c r="D19" s="270" t="s">
        <v>16</v>
      </c>
      <c r="G19" s="276"/>
      <c r="H19" s="268"/>
      <c r="I19" s="273"/>
      <c r="K19" s="239"/>
      <c r="L19" s="243"/>
    </row>
    <row r="20" spans="3:12" s="242" customFormat="1" ht="15.75">
      <c r="C20" s="242">
        <v>5</v>
      </c>
      <c r="D20" s="242" t="s">
        <v>52</v>
      </c>
      <c r="E20" s="242" t="s">
        <v>81</v>
      </c>
      <c r="F20" s="242" t="s">
        <v>53</v>
      </c>
      <c r="G20" s="272">
        <v>650</v>
      </c>
      <c r="H20" s="268">
        <v>5799.9999971</v>
      </c>
      <c r="I20" s="273">
        <v>13.1</v>
      </c>
      <c r="K20" s="239"/>
      <c r="L20" s="243"/>
    </row>
    <row r="21" spans="1:12" s="242" customFormat="1" ht="15.75">
      <c r="A21" s="242" t="str">
        <f t="shared" si="0"/>
        <v>IL&amp;FS  Infrastructure Debt Fund Series 1CAbhitech Developers Private Ltd</v>
      </c>
      <c r="C21" s="242">
        <v>6</v>
      </c>
      <c r="D21" s="242" t="s">
        <v>54</v>
      </c>
      <c r="E21" s="242" t="s">
        <v>78</v>
      </c>
      <c r="F21" s="242" t="s">
        <v>55</v>
      </c>
      <c r="G21" s="272">
        <v>327000</v>
      </c>
      <c r="H21" s="268">
        <v>3270</v>
      </c>
      <c r="I21" s="273">
        <v>7.39</v>
      </c>
      <c r="K21" s="239"/>
      <c r="L21" s="243"/>
    </row>
    <row r="22" spans="1:12" s="242" customFormat="1" ht="15.75">
      <c r="A22" s="242" t="str">
        <f t="shared" si="0"/>
        <v>IL&amp;FS  Infrastructure Debt Fund Series 1CBabcock Borsig Ltd*</v>
      </c>
      <c r="C22" s="242">
        <v>7</v>
      </c>
      <c r="D22" s="242" t="s">
        <v>625</v>
      </c>
      <c r="E22" s="242" t="s">
        <v>78</v>
      </c>
      <c r="F22" s="242" t="s">
        <v>24</v>
      </c>
      <c r="G22" s="272">
        <v>552</v>
      </c>
      <c r="H22" s="268">
        <v>2674.1782592</v>
      </c>
      <c r="I22" s="273">
        <v>6.04</v>
      </c>
      <c r="K22" s="239"/>
      <c r="L22" s="243"/>
    </row>
    <row r="23" spans="1:12" s="242" customFormat="1" ht="15.75">
      <c r="A23" s="242" t="str">
        <f t="shared" si="0"/>
        <v>IL&amp;FS  Infrastructure Debt Fund Series 1CBhilangana Hydro Power Ltd</v>
      </c>
      <c r="C23" s="242">
        <v>8</v>
      </c>
      <c r="D23" s="277" t="s">
        <v>17</v>
      </c>
      <c r="E23" s="242" t="s">
        <v>77</v>
      </c>
      <c r="F23" s="242" t="s">
        <v>18</v>
      </c>
      <c r="G23" s="272">
        <v>261</v>
      </c>
      <c r="H23" s="268">
        <v>2610</v>
      </c>
      <c r="I23" s="273">
        <v>5.9</v>
      </c>
      <c r="K23" s="239"/>
      <c r="L23" s="243"/>
    </row>
    <row r="24" spans="1:12" s="242" customFormat="1" ht="15.75">
      <c r="A24" s="242" t="str">
        <f t="shared" si="0"/>
        <v>IL&amp;FS  Infrastructure Debt Fund Series 1CWilliamson Magor &amp; Co. Ltd*</v>
      </c>
      <c r="C24" s="242">
        <v>9</v>
      </c>
      <c r="D24" s="242" t="s">
        <v>621</v>
      </c>
      <c r="E24" s="242" t="s">
        <v>78</v>
      </c>
      <c r="F24" s="242" t="s">
        <v>20</v>
      </c>
      <c r="G24" s="272">
        <v>380</v>
      </c>
      <c r="H24" s="268">
        <v>1661.4456445</v>
      </c>
      <c r="I24" s="273">
        <v>3.75</v>
      </c>
      <c r="K24" s="239"/>
      <c r="L24" s="243"/>
    </row>
    <row r="25" spans="1:12" s="242" customFormat="1" ht="15.75">
      <c r="A25" s="242" t="str">
        <f t="shared" si="0"/>
        <v>IL&amp;FS  Infrastructure Debt Fund Series 1CAbhitech Developers Private Ltd</v>
      </c>
      <c r="C25" s="242">
        <v>10</v>
      </c>
      <c r="D25" s="242" t="s">
        <v>54</v>
      </c>
      <c r="E25" s="242" t="s">
        <v>78</v>
      </c>
      <c r="F25" s="242" t="s">
        <v>56</v>
      </c>
      <c r="G25" s="272">
        <v>130000</v>
      </c>
      <c r="H25" s="268">
        <v>1300</v>
      </c>
      <c r="I25" s="273">
        <v>2.94</v>
      </c>
      <c r="K25" s="239"/>
      <c r="L25" s="243"/>
    </row>
    <row r="26" spans="1:12" s="242" customFormat="1" ht="15.75">
      <c r="A26" s="242" t="str">
        <f>+$C$6&amp;D26</f>
        <v>IL&amp;FS  Infrastructure Debt Fund Series 1CAMRI Hospitals Ltd</v>
      </c>
      <c r="C26" s="242">
        <v>11</v>
      </c>
      <c r="D26" s="277" t="s">
        <v>57</v>
      </c>
      <c r="E26" s="242" t="s">
        <v>82</v>
      </c>
      <c r="F26" s="277" t="s">
        <v>58</v>
      </c>
      <c r="G26" s="272">
        <v>120</v>
      </c>
      <c r="H26" s="268">
        <v>1198.43648</v>
      </c>
      <c r="I26" s="273">
        <v>2.71</v>
      </c>
      <c r="K26" s="239"/>
      <c r="L26" s="243"/>
    </row>
    <row r="27" spans="3:12" s="242" customFormat="1" ht="15.75">
      <c r="C27" s="242">
        <v>12</v>
      </c>
      <c r="D27" s="242" t="s">
        <v>623</v>
      </c>
      <c r="E27" s="242" t="s">
        <v>78</v>
      </c>
      <c r="F27" s="242" t="s">
        <v>22</v>
      </c>
      <c r="G27" s="272">
        <v>286</v>
      </c>
      <c r="H27" s="268">
        <v>715</v>
      </c>
      <c r="I27" s="273">
        <v>1.62</v>
      </c>
      <c r="K27" s="239"/>
      <c r="L27" s="243"/>
    </row>
    <row r="28" spans="1:12" s="242" customFormat="1" ht="15.75">
      <c r="A28" s="242" t="str">
        <f>+$C$6&amp;D28</f>
        <v>IL&amp;FS  Infrastructure Debt Fund Series 1CBhilangana Hydro Power Ltd</v>
      </c>
      <c r="C28" s="242">
        <v>13</v>
      </c>
      <c r="D28" s="242" t="s">
        <v>17</v>
      </c>
      <c r="E28" s="242" t="s">
        <v>77</v>
      </c>
      <c r="F28" s="242" t="s">
        <v>31</v>
      </c>
      <c r="G28" s="272">
        <v>47</v>
      </c>
      <c r="H28" s="268">
        <v>470</v>
      </c>
      <c r="I28" s="273">
        <v>1.06</v>
      </c>
      <c r="K28" s="239"/>
      <c r="L28" s="243"/>
    </row>
    <row r="29" spans="3:12" s="242" customFormat="1" ht="15.75">
      <c r="C29" s="242">
        <v>14</v>
      </c>
      <c r="D29" s="242" t="s">
        <v>26</v>
      </c>
      <c r="E29" s="242" t="s">
        <v>79</v>
      </c>
      <c r="F29" s="242" t="s">
        <v>27</v>
      </c>
      <c r="G29" s="272">
        <v>173</v>
      </c>
      <c r="H29" s="268">
        <v>432.5000026</v>
      </c>
      <c r="I29" s="273">
        <v>0.98</v>
      </c>
      <c r="K29" s="239"/>
      <c r="L29" s="243"/>
    </row>
    <row r="30" spans="3:12" s="242" customFormat="1" ht="15.75">
      <c r="C30" s="242">
        <v>15</v>
      </c>
      <c r="D30" s="242" t="s">
        <v>625</v>
      </c>
      <c r="E30" s="242" t="s">
        <v>78</v>
      </c>
      <c r="F30" s="242" t="s">
        <v>32</v>
      </c>
      <c r="G30" s="272">
        <v>85</v>
      </c>
      <c r="H30" s="268">
        <v>400.0820598</v>
      </c>
      <c r="I30" s="273">
        <v>0.9</v>
      </c>
      <c r="K30" s="239"/>
      <c r="L30" s="243"/>
    </row>
    <row r="31" spans="3:12" s="242" customFormat="1" ht="15.75">
      <c r="C31" s="242">
        <v>16</v>
      </c>
      <c r="D31" s="242" t="s">
        <v>17</v>
      </c>
      <c r="E31" s="242" t="s">
        <v>77</v>
      </c>
      <c r="F31" s="242" t="s">
        <v>25</v>
      </c>
      <c r="G31" s="272">
        <v>40</v>
      </c>
      <c r="H31" s="268">
        <v>400</v>
      </c>
      <c r="I31" s="273">
        <v>0.9</v>
      </c>
      <c r="K31" s="239"/>
      <c r="L31" s="243"/>
    </row>
    <row r="32" spans="3:12" s="242" customFormat="1" ht="15.75">
      <c r="C32" s="242">
        <v>17</v>
      </c>
      <c r="D32" s="277" t="s">
        <v>29</v>
      </c>
      <c r="E32" s="242" t="s">
        <v>80</v>
      </c>
      <c r="F32" s="277" t="s">
        <v>30</v>
      </c>
      <c r="G32" s="272">
        <v>7583</v>
      </c>
      <c r="H32" s="268">
        <v>75.829997</v>
      </c>
      <c r="I32" s="273">
        <v>0.17</v>
      </c>
      <c r="K32" s="239"/>
      <c r="L32" s="243"/>
    </row>
    <row r="33" spans="4:12" s="242" customFormat="1" ht="15.75">
      <c r="D33" s="277"/>
      <c r="F33" s="277"/>
      <c r="G33" s="272"/>
      <c r="H33" s="268"/>
      <c r="I33" s="273"/>
      <c r="K33" s="239"/>
      <c r="L33" s="243"/>
    </row>
    <row r="34" spans="4:12" s="242" customFormat="1" ht="15.75">
      <c r="D34" s="319" t="s">
        <v>85</v>
      </c>
      <c r="F34" s="277"/>
      <c r="G34" s="272"/>
      <c r="H34" s="268"/>
      <c r="I34" s="273"/>
      <c r="K34" s="239"/>
      <c r="L34" s="243"/>
    </row>
    <row r="35" spans="3:12" s="242" customFormat="1" ht="15.75">
      <c r="C35" s="242">
        <v>18</v>
      </c>
      <c r="D35" s="277" t="s">
        <v>33</v>
      </c>
      <c r="E35" s="242" t="s">
        <v>34</v>
      </c>
      <c r="F35" s="277" t="s">
        <v>35</v>
      </c>
      <c r="G35" s="272">
        <v>213</v>
      </c>
      <c r="H35" s="268">
        <v>1039.7137918</v>
      </c>
      <c r="I35" s="273">
        <v>2.35</v>
      </c>
      <c r="K35" s="239"/>
      <c r="L35" s="243"/>
    </row>
    <row r="36" spans="3:12" s="242" customFormat="1" ht="15.75">
      <c r="C36" s="242">
        <v>19</v>
      </c>
      <c r="D36" s="277" t="s">
        <v>36</v>
      </c>
      <c r="E36" s="242" t="s">
        <v>37</v>
      </c>
      <c r="F36" s="277" t="s">
        <v>38</v>
      </c>
      <c r="G36" s="272">
        <v>107</v>
      </c>
      <c r="H36" s="268">
        <v>526.0477644</v>
      </c>
      <c r="I36" s="273">
        <v>1.19</v>
      </c>
      <c r="K36" s="239"/>
      <c r="L36" s="243"/>
    </row>
    <row r="37" spans="3:12" s="242" customFormat="1" ht="15.75">
      <c r="C37" s="242">
        <v>20</v>
      </c>
      <c r="D37" s="277" t="s">
        <v>39</v>
      </c>
      <c r="E37" s="242" t="s">
        <v>34</v>
      </c>
      <c r="F37" s="277" t="s">
        <v>40</v>
      </c>
      <c r="G37" s="272">
        <v>106</v>
      </c>
      <c r="H37" s="268">
        <v>521.6595311</v>
      </c>
      <c r="I37" s="273">
        <v>1.18</v>
      </c>
      <c r="K37" s="239"/>
      <c r="L37" s="243"/>
    </row>
    <row r="38" spans="3:12" s="242" customFormat="1" ht="15.75">
      <c r="C38" s="242">
        <v>21</v>
      </c>
      <c r="D38" s="277" t="s">
        <v>41</v>
      </c>
      <c r="E38" s="242" t="s">
        <v>34</v>
      </c>
      <c r="F38" s="277" t="s">
        <v>42</v>
      </c>
      <c r="G38" s="272">
        <v>103</v>
      </c>
      <c r="H38" s="268">
        <v>504.9167334</v>
      </c>
      <c r="I38" s="273">
        <v>1.14</v>
      </c>
      <c r="K38" s="239"/>
      <c r="L38" s="243"/>
    </row>
    <row r="39" spans="3:12" s="242" customFormat="1" ht="15.75">
      <c r="C39" s="267"/>
      <c r="D39" s="277"/>
      <c r="F39" s="277"/>
      <c r="G39" s="272"/>
      <c r="H39" s="268"/>
      <c r="I39" s="269"/>
      <c r="K39" s="239"/>
      <c r="L39" s="243"/>
    </row>
    <row r="40" spans="3:17" s="242" customFormat="1" ht="15.75">
      <c r="C40" s="289"/>
      <c r="D40" s="278" t="s">
        <v>43</v>
      </c>
      <c r="E40" s="278"/>
      <c r="F40" s="278"/>
      <c r="G40" s="278"/>
      <c r="H40" s="280">
        <f>SUM(H14:H38)</f>
        <v>41825.2200591</v>
      </c>
      <c r="I40" s="281">
        <f>SUM(I14:I38)</f>
        <v>94.48691412046433</v>
      </c>
      <c r="J40" s="284"/>
      <c r="K40" s="244"/>
      <c r="L40" s="248"/>
      <c r="M40" s="275"/>
      <c r="N40" s="275"/>
      <c r="O40" s="272"/>
      <c r="P40" s="272"/>
      <c r="Q40" s="272"/>
    </row>
    <row r="41" spans="3:12" s="242" customFormat="1" ht="15.75">
      <c r="C41" s="289"/>
      <c r="D41" s="284"/>
      <c r="E41" s="284"/>
      <c r="F41" s="284"/>
      <c r="G41" s="284"/>
      <c r="H41" s="285"/>
      <c r="I41" s="328"/>
      <c r="J41" s="284"/>
      <c r="K41" s="244"/>
      <c r="L41" s="248"/>
    </row>
    <row r="42" spans="3:12" ht="15.75">
      <c r="C42" s="289"/>
      <c r="D42" s="270" t="s">
        <v>628</v>
      </c>
      <c r="E42" s="287"/>
      <c r="F42" s="287"/>
      <c r="G42" s="287"/>
      <c r="H42" s="329"/>
      <c r="I42" s="330"/>
      <c r="K42" s="324" t="s">
        <v>653</v>
      </c>
      <c r="L42" s="325" t="s">
        <v>654</v>
      </c>
    </row>
    <row r="43" spans="2:12" ht="15.75">
      <c r="B43" s="244" t="str">
        <f>+$C$6&amp;D43</f>
        <v>IL&amp;FS  Infrastructure Debt Fund Series 1CTriparty Repo</v>
      </c>
      <c r="C43" s="289"/>
      <c r="D43" s="287" t="s">
        <v>629</v>
      </c>
      <c r="E43" s="331"/>
      <c r="F43" s="331"/>
      <c r="G43" s="331"/>
      <c r="H43" s="329">
        <v>2214.7722281</v>
      </c>
      <c r="I43" s="273">
        <v>5</v>
      </c>
      <c r="K43" s="244" t="s">
        <v>655</v>
      </c>
      <c r="L43" s="248">
        <v>0.4026</v>
      </c>
    </row>
    <row r="44" spans="3:10" ht="15.75">
      <c r="C44" s="289"/>
      <c r="D44" s="278" t="s">
        <v>43</v>
      </c>
      <c r="E44" s="278"/>
      <c r="F44" s="278"/>
      <c r="G44" s="278"/>
      <c r="H44" s="290">
        <f>SUM(H43:H43)</f>
        <v>2214.7722281</v>
      </c>
      <c r="I44" s="281">
        <f>I43</f>
        <v>5</v>
      </c>
      <c r="J44" s="284"/>
    </row>
    <row r="45" spans="3:12" s="242" customFormat="1" ht="15.75">
      <c r="C45" s="289"/>
      <c r="D45" s="287"/>
      <c r="E45" s="287"/>
      <c r="F45" s="287"/>
      <c r="G45" s="287"/>
      <c r="H45" s="329"/>
      <c r="I45" s="330"/>
      <c r="K45" s="244"/>
      <c r="L45" s="248"/>
    </row>
    <row r="46" spans="2:12" s="242" customFormat="1" ht="15.75">
      <c r="B46" s="244" t="str">
        <f>+$C$6&amp;D46</f>
        <v>IL&amp;FS  Infrastructure Debt Fund Series 1CTriparty Repo Margin</v>
      </c>
      <c r="C46" s="267"/>
      <c r="D46" s="270" t="s">
        <v>630</v>
      </c>
      <c r="G46" s="276"/>
      <c r="H46" s="329">
        <v>34.33536</v>
      </c>
      <c r="I46" s="273">
        <v>0.07</v>
      </c>
      <c r="K46" s="239"/>
      <c r="L46" s="243"/>
    </row>
    <row r="47" spans="3:12" s="242" customFormat="1" ht="15.75">
      <c r="C47" s="289"/>
      <c r="D47" s="278" t="s">
        <v>43</v>
      </c>
      <c r="E47" s="278"/>
      <c r="F47" s="278"/>
      <c r="G47" s="332"/>
      <c r="H47" s="280">
        <f>H46</f>
        <v>34.33536</v>
      </c>
      <c r="I47" s="281">
        <f>I46</f>
        <v>0.07</v>
      </c>
      <c r="K47" s="244"/>
      <c r="L47" s="248"/>
    </row>
    <row r="48" spans="3:12" s="242" customFormat="1" ht="15.75">
      <c r="C48" s="289"/>
      <c r="D48" s="287"/>
      <c r="E48" s="287"/>
      <c r="F48" s="287"/>
      <c r="G48" s="287"/>
      <c r="H48" s="329"/>
      <c r="I48" s="330"/>
      <c r="K48" s="244"/>
      <c r="L48" s="248"/>
    </row>
    <row r="49" spans="3:12" s="242" customFormat="1" ht="15.75">
      <c r="C49" s="289"/>
      <c r="D49" s="270" t="s">
        <v>183</v>
      </c>
      <c r="E49" s="287"/>
      <c r="F49" s="287"/>
      <c r="G49" s="287"/>
      <c r="H49" s="329"/>
      <c r="I49" s="330"/>
      <c r="K49" s="244"/>
      <c r="L49" s="248"/>
    </row>
    <row r="50" spans="3:9" ht="15.75">
      <c r="C50" s="267">
        <v>1</v>
      </c>
      <c r="D50" s="287" t="s">
        <v>46</v>
      </c>
      <c r="E50" s="287"/>
      <c r="F50" s="287"/>
      <c r="G50" s="287"/>
      <c r="H50" s="268">
        <f>H52-H51</f>
        <v>-66.63452489999659</v>
      </c>
      <c r="I50" s="273">
        <f>H50/H53*100</f>
        <v>-0.15051997222379385</v>
      </c>
    </row>
    <row r="51" spans="2:12" s="242" customFormat="1" ht="15.75">
      <c r="B51" s="244" t="str">
        <f>+$C$6&amp;D51</f>
        <v>IL&amp;FS  Infrastructure Debt Fund Series 1CCash &amp; Cash Equivalents</v>
      </c>
      <c r="C51" s="267">
        <v>2</v>
      </c>
      <c r="D51" s="242" t="s">
        <v>45</v>
      </c>
      <c r="H51" s="268">
        <v>261.8641058</v>
      </c>
      <c r="I51" s="273">
        <f>H51/H53*100</f>
        <v>0.5915218573341495</v>
      </c>
      <c r="K51" s="239"/>
      <c r="L51" s="243"/>
    </row>
    <row r="52" spans="3:10" ht="15.75">
      <c r="C52" s="289"/>
      <c r="D52" s="278" t="s">
        <v>43</v>
      </c>
      <c r="E52" s="278"/>
      <c r="F52" s="278"/>
      <c r="G52" s="333"/>
      <c r="H52" s="280">
        <v>195.2295809000034</v>
      </c>
      <c r="I52" s="281">
        <f>I50+I51</f>
        <v>0.44100188511035565</v>
      </c>
      <c r="J52" s="284"/>
    </row>
    <row r="53" spans="3:14" ht="15.75">
      <c r="C53" s="289"/>
      <c r="D53" s="292" t="s">
        <v>47</v>
      </c>
      <c r="E53" s="292"/>
      <c r="F53" s="292"/>
      <c r="G53" s="292"/>
      <c r="H53" s="293">
        <v>44269.557</v>
      </c>
      <c r="I53" s="294">
        <f>I40+I44+I47+I52</f>
        <v>99.99791600557468</v>
      </c>
      <c r="J53" s="295"/>
      <c r="N53" s="275"/>
    </row>
    <row r="54" spans="3:14" s="239" customFormat="1" ht="15.75">
      <c r="C54" s="242"/>
      <c r="D54" s="295"/>
      <c r="E54" s="295"/>
      <c r="F54" s="295"/>
      <c r="G54" s="295"/>
      <c r="H54" s="334"/>
      <c r="I54" s="335"/>
      <c r="J54" s="295"/>
      <c r="L54" s="243"/>
      <c r="M54" s="242"/>
      <c r="N54" s="336"/>
    </row>
    <row r="55" spans="3:14" s="239" customFormat="1" ht="15.75">
      <c r="C55" s="242"/>
      <c r="D55" s="301" t="s">
        <v>631</v>
      </c>
      <c r="E55" s="277"/>
      <c r="F55" s="276"/>
      <c r="G55" s="276"/>
      <c r="H55" s="277"/>
      <c r="I55" s="337"/>
      <c r="J55" s="295"/>
      <c r="L55" s="243"/>
      <c r="M55" s="242"/>
      <c r="N55" s="336"/>
    </row>
    <row r="56" spans="3:14" s="239" customFormat="1" ht="31.5" customHeight="1">
      <c r="C56" s="242"/>
      <c r="D56" s="303" t="s">
        <v>656</v>
      </c>
      <c r="E56" s="304" t="s">
        <v>657</v>
      </c>
      <c r="F56" s="276"/>
      <c r="G56" s="276"/>
      <c r="H56" s="277"/>
      <c r="I56" s="337"/>
      <c r="J56" s="295"/>
      <c r="L56" s="243"/>
      <c r="M56" s="242"/>
      <c r="N56" s="336"/>
    </row>
    <row r="57" spans="3:14" s="239" customFormat="1" ht="15.75">
      <c r="C57" s="242"/>
      <c r="D57" s="305" t="s">
        <v>634</v>
      </c>
      <c r="E57" s="277"/>
      <c r="F57" s="276"/>
      <c r="G57" s="276"/>
      <c r="H57" s="277"/>
      <c r="I57" s="337"/>
      <c r="J57" s="295"/>
      <c r="L57" s="243"/>
      <c r="M57" s="242"/>
      <c r="N57" s="336"/>
    </row>
    <row r="58" spans="3:14" s="239" customFormat="1" ht="15.75">
      <c r="C58" s="242"/>
      <c r="D58" s="306" t="s">
        <v>635</v>
      </c>
      <c r="E58" s="338">
        <v>1726671.5276</v>
      </c>
      <c r="F58" s="276"/>
      <c r="G58" s="276"/>
      <c r="H58" s="277"/>
      <c r="I58" s="337"/>
      <c r="J58" s="295"/>
      <c r="L58" s="243"/>
      <c r="M58" s="242"/>
      <c r="N58" s="336"/>
    </row>
    <row r="59" spans="3:14" s="239" customFormat="1" ht="15.75">
      <c r="C59" s="242"/>
      <c r="D59" s="306" t="s">
        <v>636</v>
      </c>
      <c r="E59" s="338">
        <v>1726671.5289</v>
      </c>
      <c r="F59" s="276"/>
      <c r="G59" s="276"/>
      <c r="H59" s="277"/>
      <c r="I59" s="337"/>
      <c r="J59" s="295"/>
      <c r="L59" s="243"/>
      <c r="M59" s="242"/>
      <c r="N59" s="336"/>
    </row>
    <row r="60" spans="3:14" s="239" customFormat="1" ht="15.75">
      <c r="C60" s="242"/>
      <c r="D60" s="305" t="s">
        <v>637</v>
      </c>
      <c r="E60" s="277"/>
      <c r="F60" s="276"/>
      <c r="G60" s="276"/>
      <c r="H60" s="277"/>
      <c r="I60" s="337"/>
      <c r="J60" s="295"/>
      <c r="L60" s="243"/>
      <c r="M60" s="242"/>
      <c r="N60" s="336"/>
    </row>
    <row r="61" spans="3:14" s="239" customFormat="1" ht="15.75">
      <c r="C61" s="242"/>
      <c r="D61" s="306" t="s">
        <v>635</v>
      </c>
      <c r="E61" s="338">
        <v>1604376.3697</v>
      </c>
      <c r="F61" s="276"/>
      <c r="G61" s="276"/>
      <c r="H61" s="277"/>
      <c r="I61" s="337"/>
      <c r="J61" s="295"/>
      <c r="L61" s="243"/>
      <c r="M61" s="242"/>
      <c r="N61" s="336"/>
    </row>
    <row r="62" spans="3:14" s="239" customFormat="1" ht="15.75">
      <c r="C62" s="242"/>
      <c r="D62" s="306" t="s">
        <v>636</v>
      </c>
      <c r="E62" s="338">
        <v>1604376.3716</v>
      </c>
      <c r="F62" s="276"/>
      <c r="G62" s="276"/>
      <c r="H62" s="277"/>
      <c r="I62" s="337"/>
      <c r="J62" s="295"/>
      <c r="L62" s="243"/>
      <c r="M62" s="242"/>
      <c r="N62" s="336"/>
    </row>
    <row r="63" spans="3:14" s="239" customFormat="1" ht="15.75">
      <c r="C63" s="242"/>
      <c r="D63" s="308" t="s">
        <v>638</v>
      </c>
      <c r="E63" s="309" t="s">
        <v>639</v>
      </c>
      <c r="F63" s="276"/>
      <c r="G63" s="276"/>
      <c r="H63" s="277"/>
      <c r="I63" s="337"/>
      <c r="J63" s="295"/>
      <c r="L63" s="243"/>
      <c r="M63" s="242"/>
      <c r="N63" s="336"/>
    </row>
    <row r="64" spans="3:14" s="239" customFormat="1" ht="15.75">
      <c r="C64" s="242"/>
      <c r="D64" s="308" t="s">
        <v>640</v>
      </c>
      <c r="E64" s="309" t="s">
        <v>639</v>
      </c>
      <c r="F64" s="276"/>
      <c r="G64" s="276"/>
      <c r="H64" s="277"/>
      <c r="I64" s="337"/>
      <c r="J64" s="295"/>
      <c r="L64" s="243"/>
      <c r="M64" s="242"/>
      <c r="N64" s="336"/>
    </row>
    <row r="65" spans="3:14" s="239" customFormat="1" ht="31.5">
      <c r="C65" s="242"/>
      <c r="D65" s="303" t="s">
        <v>641</v>
      </c>
      <c r="E65" s="309" t="s">
        <v>639</v>
      </c>
      <c r="F65" s="276"/>
      <c r="G65" s="276"/>
      <c r="H65" s="277"/>
      <c r="I65" s="337"/>
      <c r="J65" s="295"/>
      <c r="L65" s="243"/>
      <c r="M65" s="242"/>
      <c r="N65" s="336"/>
    </row>
    <row r="66" spans="3:14" s="239" customFormat="1" ht="15.75">
      <c r="C66" s="242"/>
      <c r="D66" s="308" t="s">
        <v>642</v>
      </c>
      <c r="E66" s="309" t="s">
        <v>639</v>
      </c>
      <c r="F66" s="276"/>
      <c r="G66" s="276"/>
      <c r="H66" s="277"/>
      <c r="I66" s="337"/>
      <c r="J66" s="295"/>
      <c r="L66" s="243"/>
      <c r="M66" s="242"/>
      <c r="N66" s="336"/>
    </row>
    <row r="67" spans="3:14" s="239" customFormat="1" ht="15.75">
      <c r="C67" s="242"/>
      <c r="D67" s="308" t="s">
        <v>643</v>
      </c>
      <c r="E67" s="310" t="s">
        <v>658</v>
      </c>
      <c r="F67" s="276"/>
      <c r="G67" s="276"/>
      <c r="H67" s="339"/>
      <c r="I67" s="337"/>
      <c r="J67" s="295"/>
      <c r="L67" s="243"/>
      <c r="M67" s="242"/>
      <c r="N67" s="336"/>
    </row>
    <row r="68" spans="3:14" s="239" customFormat="1" ht="15.75">
      <c r="C68" s="242"/>
      <c r="D68" s="305" t="s">
        <v>645</v>
      </c>
      <c r="E68" s="277"/>
      <c r="F68" s="276"/>
      <c r="G68" s="276"/>
      <c r="H68" s="277"/>
      <c r="I68" s="337"/>
      <c r="J68" s="295"/>
      <c r="L68" s="243"/>
      <c r="M68" s="242"/>
      <c r="N68" s="336"/>
    </row>
    <row r="69" spans="3:14" s="239" customFormat="1" ht="15.75">
      <c r="C69" s="242"/>
      <c r="D69" s="311" t="s">
        <v>646</v>
      </c>
      <c r="E69" s="312" t="s">
        <v>647</v>
      </c>
      <c r="F69" s="340"/>
      <c r="G69" s="340"/>
      <c r="H69" s="312" t="s">
        <v>183</v>
      </c>
      <c r="I69" s="341"/>
      <c r="J69" s="295"/>
      <c r="L69" s="243"/>
      <c r="M69" s="242"/>
      <c r="N69" s="336"/>
    </row>
    <row r="70" spans="3:14" s="239" customFormat="1" ht="15.75">
      <c r="C70" s="242"/>
      <c r="D70" s="314" t="s">
        <v>648</v>
      </c>
      <c r="E70" s="309" t="s">
        <v>639</v>
      </c>
      <c r="F70" s="340"/>
      <c r="G70" s="340"/>
      <c r="H70" s="309" t="s">
        <v>639</v>
      </c>
      <c r="I70" s="342"/>
      <c r="J70" s="295"/>
      <c r="L70" s="243"/>
      <c r="M70" s="242"/>
      <c r="N70" s="336"/>
    </row>
    <row r="71" spans="3:14" s="239" customFormat="1" ht="15.75">
      <c r="C71" s="242"/>
      <c r="D71" s="316" t="s">
        <v>659</v>
      </c>
      <c r="E71" s="316"/>
      <c r="F71" s="316"/>
      <c r="G71" s="316"/>
      <c r="H71" s="316"/>
      <c r="I71" s="317"/>
      <c r="J71" s="295"/>
      <c r="L71" s="243"/>
      <c r="M71" s="242"/>
      <c r="N71" s="336"/>
    </row>
    <row r="72" spans="3:14" s="239" customFormat="1" ht="15.75">
      <c r="C72" s="242"/>
      <c r="D72" s="316"/>
      <c r="E72" s="316"/>
      <c r="F72" s="316"/>
      <c r="G72" s="316"/>
      <c r="H72" s="316"/>
      <c r="I72" s="317"/>
      <c r="J72" s="295"/>
      <c r="L72" s="243"/>
      <c r="M72" s="242"/>
      <c r="N72" s="336"/>
    </row>
    <row r="73" spans="3:14" s="239" customFormat="1" ht="15.75">
      <c r="C73" s="242"/>
      <c r="D73" s="318" t="s">
        <v>650</v>
      </c>
      <c r="E73" s="277"/>
      <c r="F73" s="276"/>
      <c r="G73" s="276"/>
      <c r="H73" s="277"/>
      <c r="I73" s="343"/>
      <c r="J73" s="295"/>
      <c r="L73" s="243"/>
      <c r="M73" s="242"/>
      <c r="N73" s="336"/>
    </row>
    <row r="74" spans="3:14" s="239" customFormat="1" ht="15.75">
      <c r="C74" s="242"/>
      <c r="D74" s="295"/>
      <c r="E74" s="295"/>
      <c r="F74" s="295"/>
      <c r="G74" s="295"/>
      <c r="H74" s="334"/>
      <c r="I74" s="335"/>
      <c r="J74" s="295"/>
      <c r="L74" s="243"/>
      <c r="M74" s="242"/>
      <c r="N74" s="336"/>
    </row>
    <row r="75" spans="3:14" s="239" customFormat="1" ht="15.75">
      <c r="C75" s="242"/>
      <c r="D75" s="319" t="s">
        <v>651</v>
      </c>
      <c r="E75" s="295"/>
      <c r="F75" s="295"/>
      <c r="G75" s="295"/>
      <c r="H75" s="334"/>
      <c r="I75" s="335"/>
      <c r="J75" s="295"/>
      <c r="L75" s="243"/>
      <c r="M75" s="242"/>
      <c r="N75" s="336"/>
    </row>
    <row r="76" spans="3:14" s="239" customFormat="1" ht="15.75">
      <c r="C76" s="242"/>
      <c r="D76" s="295"/>
      <c r="E76" s="295"/>
      <c r="F76" s="295"/>
      <c r="G76" s="295"/>
      <c r="H76" s="334"/>
      <c r="I76" s="335"/>
      <c r="J76" s="295"/>
      <c r="L76" s="243"/>
      <c r="M76" s="242"/>
      <c r="N76" s="336"/>
    </row>
    <row r="77" spans="3:14" s="239" customFormat="1" ht="15.75">
      <c r="C77" s="242"/>
      <c r="D77" s="295"/>
      <c r="E77" s="295"/>
      <c r="F77" s="295"/>
      <c r="G77" s="295"/>
      <c r="H77" s="334"/>
      <c r="I77" s="335"/>
      <c r="J77" s="295"/>
      <c r="L77" s="243"/>
      <c r="M77" s="242"/>
      <c r="N77" s="336"/>
    </row>
    <row r="78" spans="3:10" ht="34.5" customHeight="1">
      <c r="C78" s="320" t="s">
        <v>95</v>
      </c>
      <c r="D78" s="321" t="s">
        <v>96</v>
      </c>
      <c r="E78" s="321"/>
      <c r="F78" s="321"/>
      <c r="G78" s="321"/>
      <c r="H78" s="321"/>
      <c r="I78" s="322"/>
      <c r="J78" s="295"/>
    </row>
    <row r="80" spans="7:8" ht="15.75" hidden="1">
      <c r="G80" s="244">
        <v>4496672066.53</v>
      </c>
      <c r="H80" s="296">
        <v>44966.720665299996</v>
      </c>
    </row>
    <row r="81" ht="15.75" hidden="1">
      <c r="H81" s="296">
        <v>4308.154755900003</v>
      </c>
    </row>
  </sheetData>
  <sheetProtection/>
  <mergeCells count="10">
    <mergeCell ref="D71:I72"/>
    <mergeCell ref="D78:I78"/>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2020-10-10T11:15:09Z</dcterms:modified>
  <cp:category/>
  <cp:version/>
  <cp:contentType/>
  <cp:contentStatus/>
</cp:coreProperties>
</file>